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24226"/>
  <xr:revisionPtr revIDLastSave="0" documentId="8_{073857C4-A66F-4CEC-B4C6-D54B840F16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G18" i="2"/>
  <c r="H18" i="2" s="1"/>
  <c r="G17" i="2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29" i="2"/>
  <c r="H19" i="2"/>
  <c r="H17" i="2"/>
  <c r="H6" i="2"/>
  <c r="C13" i="1" l="1"/>
  <c r="H1" i="2"/>
  <c r="C15" i="1"/>
  <c r="C14" i="1"/>
  <c r="H1" i="4"/>
  <c r="G1" i="4" s="1"/>
  <c r="D15" i="1" s="1"/>
  <c r="C16" i="1"/>
  <c r="H1" i="5"/>
  <c r="G1" i="5" s="1"/>
  <c r="D16" i="1" s="1"/>
  <c r="H1" i="3"/>
  <c r="G1" i="3" s="1"/>
  <c r="D14" i="1" s="1"/>
  <c r="A9" i="1"/>
  <c r="C9" i="1" l="1"/>
  <c r="E9" i="1" s="1"/>
  <c r="G1" i="2"/>
  <c r="D13" i="1" s="1"/>
</calcChain>
</file>

<file path=xl/sharedStrings.xml><?xml version="1.0" encoding="utf-8"?>
<sst xmlns="http://schemas.openxmlformats.org/spreadsheetml/2006/main" count="171" uniqueCount="141">
  <si>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</si>
  <si>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</si>
  <si>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</si>
  <si>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</si>
  <si>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</si>
  <si>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</si>
  <si>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</si>
  <si>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</si>
  <si>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</si>
  <si>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</si>
  <si>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</si>
  <si>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</si>
  <si>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</si>
  <si>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</si>
  <si>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</si>
  <si>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</si>
  <si>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</si>
  <si>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</si>
  <si>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</si>
  <si>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</si>
  <si>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PASQUALE SOTTOCORNO</t>
  </si>
  <si>
    <t>20138 MILANO (MI) VIA MEDICI DEL VASCELLO, 42 C.F. 97504710159 C.M. MIIC8DR008</t>
  </si>
  <si>
    <t>497 del 06/09/2022</t>
  </si>
  <si>
    <t>8155157 del 30/11/2022</t>
  </si>
  <si>
    <t>245/02 del 19/12/2022</t>
  </si>
  <si>
    <t>563/FE del 27/12/2022</t>
  </si>
  <si>
    <t>2317/EL del 18/11/2022</t>
  </si>
  <si>
    <t>10/02 del 16/01/2023</t>
  </si>
  <si>
    <t>FATTPA 14_23 del 20/01/2023</t>
  </si>
  <si>
    <t>FPA 24/23 del 10/01/2023</t>
  </si>
  <si>
    <t>230011/E del 23/01/2023</t>
  </si>
  <si>
    <t>16/2023 del 19/01/2023</t>
  </si>
  <si>
    <t>3163/ME del 28/12/2022</t>
  </si>
  <si>
    <t>2697/EG del 28/12/2022</t>
  </si>
  <si>
    <t>121 del 24/01/2023</t>
  </si>
  <si>
    <t>122 del 24/01/2023</t>
  </si>
  <si>
    <t>237.2023 del 16/02/2023</t>
  </si>
  <si>
    <t>99/E del 07/02/2023</t>
  </si>
  <si>
    <t>FATTPA 30_23 del 10/02/2023</t>
  </si>
  <si>
    <t>PA_158/2023 del 17/02/2023</t>
  </si>
  <si>
    <t>34/02 del 15/02/2023</t>
  </si>
  <si>
    <t>264 del 17/02/2023</t>
  </si>
  <si>
    <t>44/02 del 10/03/2023</t>
  </si>
  <si>
    <t>Fattura 7-2023 del 07/02/2023</t>
  </si>
  <si>
    <t>FATTPA 46_23 del 16/03/2023</t>
  </si>
  <si>
    <t>420 del 24/03/2023</t>
  </si>
  <si>
    <t>58/02 del 13/03/2023</t>
  </si>
  <si>
    <t>FPA 3/23 del 30/03/2023</t>
  </si>
  <si>
    <t>170/E del 17/03/2023</t>
  </si>
  <si>
    <t>142 del 17/03/2023</t>
  </si>
  <si>
    <t>749 del 12/04/2023</t>
  </si>
  <si>
    <t>EFAT/2023/0955 del 13/04/2023</t>
  </si>
  <si>
    <t>2095 del 04/04/2023</t>
  </si>
  <si>
    <t>Fattura 15-2023 del 07/04/2023</t>
  </si>
  <si>
    <t>491 del 17/04/2023</t>
  </si>
  <si>
    <t>FATTPA 58_23 del 20/04/2023</t>
  </si>
  <si>
    <t>85/02 del 17/04/2023</t>
  </si>
  <si>
    <t>1023088345 del 10/04/2023</t>
  </si>
  <si>
    <t>1023096012 del 12/04/2023</t>
  </si>
  <si>
    <t>3/02 del 21/03/2023</t>
  </si>
  <si>
    <t>207/2023 del 13/04/2023</t>
  </si>
  <si>
    <t>152 del 20/04/2023</t>
  </si>
  <si>
    <t>141 del 28/03/2023</t>
  </si>
  <si>
    <t>17/E-2023 del 08/05/2023</t>
  </si>
  <si>
    <t>236/E del 21/04/2023</t>
  </si>
  <si>
    <t>2937/A/2023 del 29/04/2023</t>
  </si>
  <si>
    <t>2023-FP-0000090 del 28/04/2023</t>
  </si>
  <si>
    <t>1023120133 del 02/05/2023</t>
  </si>
  <si>
    <t>FPA 1/23 del 10/05/2023</t>
  </si>
  <si>
    <t>2023/VFE/181 del 21/04/2023</t>
  </si>
  <si>
    <t>A-63 del 03/05/2023</t>
  </si>
  <si>
    <t>209.FE del 12/05/2023</t>
  </si>
  <si>
    <t>509 del 29/05/2023</t>
  </si>
  <si>
    <t>P-280 del 17/05/2023</t>
  </si>
  <si>
    <t>8/BPA del 12/01/2023</t>
  </si>
  <si>
    <t>316/2023 del 27/05/2023</t>
  </si>
  <si>
    <t>271 del 12/05/2023</t>
  </si>
  <si>
    <t>258/P del 30/05/2023</t>
  </si>
  <si>
    <t>77 del 31/05/2023</t>
  </si>
  <si>
    <t>1023151305 del 01/06/2023</t>
  </si>
  <si>
    <t>681 del 19/05/2023</t>
  </si>
  <si>
    <t>FATTPA 74_23 del 19/05/2023</t>
  </si>
  <si>
    <t>119/02 del 15/05/2023</t>
  </si>
  <si>
    <t>19/P del 31/01/2023</t>
  </si>
  <si>
    <t>152/02 del 16/06/2023</t>
  </si>
  <si>
    <t>151/02 del 16/06/2023</t>
  </si>
  <si>
    <t>FATTPA 91_23 del 21/06/2023</t>
  </si>
  <si>
    <t>FATTPA 90_23 del 21/06/2023</t>
  </si>
  <si>
    <t>836 del 21/06/2023</t>
  </si>
  <si>
    <t>00000321/02/2023 del 13/04/2023</t>
  </si>
  <si>
    <t>00000511/02/2023 del 05/06/2023</t>
  </si>
  <si>
    <t>27423251 del 24/05/2023</t>
  </si>
  <si>
    <t>FPA 2/23 del 10/05/2023</t>
  </si>
  <si>
    <t>136/02 del 31/05/2023</t>
  </si>
  <si>
    <t>143DD del 31/05/2023</t>
  </si>
  <si>
    <t>000120/5 del 01/06/2023</t>
  </si>
  <si>
    <t>138 del 09/06/2023</t>
  </si>
  <si>
    <t>137 del 09/06/2023</t>
  </si>
  <si>
    <t>1023178596 del 03/07/2023</t>
  </si>
  <si>
    <t>89 del 23/06/2023</t>
  </si>
  <si>
    <t>90 del 23/06/2023</t>
  </si>
  <si>
    <t>23/E-2023 del 29/06/2023</t>
  </si>
  <si>
    <t>171/02 del 23/06/2023</t>
  </si>
  <si>
    <t>898 del 26/06/2023</t>
  </si>
  <si>
    <t>2023000052400 del 17/07/2023</t>
  </si>
  <si>
    <t>0/1404 del 18/07/2023</t>
  </si>
  <si>
    <t>0/1412 del 19/07/2023</t>
  </si>
  <si>
    <t>104/02 del 18/07/2023</t>
  </si>
  <si>
    <t>106/02 del 25/07/2023</t>
  </si>
  <si>
    <t>2437/00 del 21/07/2023</t>
  </si>
  <si>
    <t>000278-0CPA del 21/07/2023</t>
  </si>
  <si>
    <t>000276-0CPA del 21/07/2023</t>
  </si>
  <si>
    <t>000277-0CPA del 21/07/2023</t>
  </si>
  <si>
    <t>1023203467 del 28/07/2023</t>
  </si>
  <si>
    <t>V3-24314 del 31/07/2023</t>
  </si>
  <si>
    <t>1023231905 del 08/09/2023</t>
  </si>
  <si>
    <t>1116 /PA del 31/07/2023</t>
  </si>
  <si>
    <t>8788/FVISE del 26/06/2023</t>
  </si>
  <si>
    <t>8667/FVISE del 21/06/2023</t>
  </si>
  <si>
    <t>2023/000111/PA del 06/10/2023</t>
  </si>
  <si>
    <t>P-480 del 12/09/2023</t>
  </si>
  <si>
    <t>3325/00 del 27/09/2023</t>
  </si>
  <si>
    <t>U1230000025301 del 11/10/2023</t>
  </si>
  <si>
    <t>U1230000025300 del 11/10/2023</t>
  </si>
  <si>
    <t>730 del 25/10/2023</t>
  </si>
  <si>
    <t>603/01 del 26/10/2023</t>
  </si>
  <si>
    <t>P-641 del 22/11/2023</t>
  </si>
  <si>
    <t>1213 del 29/11/2023</t>
  </si>
  <si>
    <t>3466/EG del 28/11/2023</t>
  </si>
  <si>
    <t>3643/ME del 28/11/2023</t>
  </si>
  <si>
    <t>4323/00 del 24/11/2023</t>
  </si>
  <si>
    <t>4372/00 del 28/11/2023</t>
  </si>
  <si>
    <t>1321 del 21/12/2023</t>
  </si>
  <si>
    <t>471/E del 05/12/2023</t>
  </si>
  <si>
    <t>1023305960 del 06/12/2023</t>
  </si>
  <si>
    <t>38/E-2023 del 11/12/2023</t>
  </si>
  <si>
    <t>23-1001 del 14/12/2023</t>
  </si>
  <si>
    <t>1254 del 11/12/2023</t>
  </si>
  <si>
    <t>21</t>
  </si>
  <si>
    <t>10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</si>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</sst>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/>
    <xf numFmtId="14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B1" sqref="B1"/>
    </sheetView>
  </sheetViews>
  <sheetFormatPr defaultRowHeight="15" x14ac:dyDescent="0.2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</cols>
  <sheetData>
    <row r="1" spans="1:9" x14ac:dyDescent="0.25">
      <c r="A1" s="3"/>
    </row>
    <row r="2" spans="1:9" ht="15.95" customHeight="1" x14ac:dyDescent="0.3">
      <c r="B2" s="4" t="s">
        <v>20</v>
      </c>
    </row>
    <row r="3" spans="1:9" ht="12.75" customHeight="1" x14ac:dyDescent="0.25">
      <c r="B3" s="2" t="s">
        <v>21</v>
      </c>
    </row>
    <row r="4" spans="1:9" ht="15.75" thickBot="1" x14ac:dyDescent="0.3"/>
    <row r="5" spans="1:9" ht="18" customHeight="1" thickBot="1" x14ac:dyDescent="0.4">
      <c r="B5" s="7" t="s">
        <v>17</v>
      </c>
      <c r="F5" s="16">
        <v>2023</v>
      </c>
    </row>
    <row r="7" spans="1:9" s="18" customFormat="1" ht="24.95" customHeight="1" x14ac:dyDescent="0.35">
      <c r="A7" s="34" t="s">
        <v>1</v>
      </c>
      <c r="B7" s="35"/>
      <c r="C7" s="35"/>
      <c r="D7" s="35"/>
      <c r="E7" s="35"/>
      <c r="F7" s="36"/>
    </row>
    <row r="8" spans="1:9" ht="30.75" customHeight="1" x14ac:dyDescent="0.25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 x14ac:dyDescent="0.3">
      <c r="A9" s="37">
        <f>SUM(B13:B16)</f>
        <v>121</v>
      </c>
      <c r="B9" s="33"/>
      <c r="C9" s="32">
        <f>SUM(C13:C16)</f>
        <v>338081.35000000003</v>
      </c>
      <c r="D9" s="33"/>
      <c r="E9" s="38">
        <f>('Trimestre 1'!H1+'Trimestre 2'!H1+'Trimestre 3'!H1+'Trimestre 4'!H1)/C9</f>
        <v>7.7943515074108634</v>
      </c>
      <c r="F9" s="39"/>
    </row>
    <row r="10" spans="1:9" ht="20.100000000000001" customHeight="1" thickBot="1" x14ac:dyDescent="0.3">
      <c r="A10" s="19"/>
      <c r="B10" s="19"/>
      <c r="C10" s="20"/>
      <c r="D10" s="19"/>
      <c r="E10" s="21"/>
      <c r="F10" s="28"/>
    </row>
    <row r="11" spans="1:9" s="18" customFormat="1" ht="24.95" customHeight="1" x14ac:dyDescent="0.35">
      <c r="A11" s="40" t="s">
        <v>2</v>
      </c>
      <c r="B11" s="41"/>
      <c r="C11" s="41"/>
      <c r="D11" s="41"/>
      <c r="E11" s="41"/>
      <c r="F11" s="42"/>
    </row>
    <row r="12" spans="1:9" ht="46.5" customHeight="1" x14ac:dyDescent="0.25">
      <c r="A12" s="22" t="s">
        <v>3</v>
      </c>
      <c r="B12" s="23" t="s">
        <v>0</v>
      </c>
      <c r="C12" s="24" t="s">
        <v>5</v>
      </c>
      <c r="D12" s="25" t="s">
        <v>12</v>
      </c>
      <c r="E12" s="29" t="s">
        <v>18</v>
      </c>
      <c r="F12" s="30" t="s">
        <v>19</v>
      </c>
    </row>
    <row r="13" spans="1:9" ht="22.5" customHeight="1" x14ac:dyDescent="0.25">
      <c r="A13" s="26" t="s">
        <v>13</v>
      </c>
      <c r="B13" s="15">
        <f>'Trimestre 1'!C1</f>
        <v>23</v>
      </c>
      <c r="C13" s="27">
        <f>'Trimestre 1'!B1</f>
        <v>86104.2</v>
      </c>
      <c r="D13" s="27">
        <f>'Trimestre 1'!G1</f>
        <v>62.67608386118215</v>
      </c>
      <c r="E13" s="27">
        <v>29887.54</v>
      </c>
      <c r="F13" s="31" t="s">
        <v>138</v>
      </c>
      <c r="G13" s="5"/>
      <c r="H13" s="6"/>
      <c r="I13" s="6"/>
    </row>
    <row r="14" spans="1:9" ht="22.5" customHeight="1" x14ac:dyDescent="0.25">
      <c r="A14" s="26" t="s">
        <v>14</v>
      </c>
      <c r="B14" s="15">
        <f>'Trimestre 2'!C1</f>
        <v>58</v>
      </c>
      <c r="C14" s="27">
        <f>'Trimestre 2'!B1</f>
        <v>168089.2</v>
      </c>
      <c r="D14" s="27">
        <f>'Trimestre 2'!G1</f>
        <v>-4.4490374158482524</v>
      </c>
      <c r="E14" s="27">
        <v>15775.85</v>
      </c>
      <c r="F14" s="31" t="s">
        <v>139</v>
      </c>
    </row>
    <row r="15" spans="1:9" ht="22.5" customHeight="1" x14ac:dyDescent="0.25">
      <c r="A15" s="26" t="s">
        <v>15</v>
      </c>
      <c r="B15" s="15">
        <f>'Trimestre 3'!C1</f>
        <v>21</v>
      </c>
      <c r="C15" s="27">
        <f>'Trimestre 3'!B1</f>
        <v>28505.059999999998</v>
      </c>
      <c r="D15" s="27">
        <f>'Trimestre 3'!G1</f>
        <v>-21.685417255743364</v>
      </c>
      <c r="E15" s="27">
        <v>23998.78</v>
      </c>
      <c r="F15" s="31" t="s">
        <v>140</v>
      </c>
    </row>
    <row r="16" spans="1:9" ht="21.75" customHeight="1" x14ac:dyDescent="0.25">
      <c r="A16" s="26" t="s">
        <v>16</v>
      </c>
      <c r="B16" s="15">
        <f>'Trimestre 4'!C1</f>
        <v>19</v>
      </c>
      <c r="C16" s="27">
        <f>'Trimestre 4'!B1</f>
        <v>55382.890000000014</v>
      </c>
      <c r="D16" s="27">
        <f>'Trimestre 4'!G1</f>
        <v>-25.198575227836603</v>
      </c>
      <c r="E16" s="27">
        <v>160401.82</v>
      </c>
      <c r="F16" s="31" t="s">
        <v>138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86104.2</v>
      </c>
      <c r="C1">
        <f>COUNTA(A4:A353)</f>
        <v>23</v>
      </c>
      <c r="G1" s="14">
        <f>IF(B1&lt;&gt;0,H1/B1,0)</f>
        <v>62.67608386118215</v>
      </c>
      <c r="H1" s="13">
        <f>SUM(H4:H353)</f>
        <v>5396674.0599999996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22</v>
      </c>
      <c r="B4" s="10">
        <v>37100</v>
      </c>
      <c r="C4" s="11">
        <v>44810</v>
      </c>
      <c r="D4" s="11">
        <v>44943</v>
      </c>
      <c r="E4" s="11"/>
      <c r="F4" s="11"/>
      <c r="G4" s="1">
        <f>D4-C4-(F4-E4)</f>
        <v>133</v>
      </c>
      <c r="H4" s="10">
        <f>B4*G4</f>
        <v>4934300</v>
      </c>
    </row>
    <row r="5" spans="1:8" x14ac:dyDescent="0.25">
      <c r="A5" s="17" t="s">
        <v>23</v>
      </c>
      <c r="B5" s="10">
        <v>2497.8200000000002</v>
      </c>
      <c r="C5" s="11">
        <v>44955</v>
      </c>
      <c r="D5" s="11">
        <v>44951</v>
      </c>
      <c r="E5" s="11"/>
      <c r="F5" s="11"/>
      <c r="G5" s="1">
        <f t="shared" ref="G5:G68" si="0">D5-C5-(F5-E5)</f>
        <v>-4</v>
      </c>
      <c r="H5" s="10">
        <f t="shared" ref="H5:H68" si="1">B5*G5</f>
        <v>-9991.2800000000007</v>
      </c>
    </row>
    <row r="6" spans="1:8" x14ac:dyDescent="0.25">
      <c r="A6" s="17" t="s">
        <v>24</v>
      </c>
      <c r="B6" s="10">
        <v>4851</v>
      </c>
      <c r="C6" s="11">
        <v>44945</v>
      </c>
      <c r="D6" s="11">
        <v>44951</v>
      </c>
      <c r="E6" s="11"/>
      <c r="F6" s="11"/>
      <c r="G6" s="1">
        <f t="shared" si="0"/>
        <v>6</v>
      </c>
      <c r="H6" s="10">
        <f t="shared" si="1"/>
        <v>29106</v>
      </c>
    </row>
    <row r="7" spans="1:8" x14ac:dyDescent="0.25">
      <c r="A7" s="17" t="s">
        <v>25</v>
      </c>
      <c r="B7" s="10">
        <v>2732.59</v>
      </c>
      <c r="C7" s="11">
        <v>44926</v>
      </c>
      <c r="D7" s="11">
        <v>44951</v>
      </c>
      <c r="E7" s="11"/>
      <c r="F7" s="11"/>
      <c r="G7" s="1">
        <f t="shared" si="0"/>
        <v>25</v>
      </c>
      <c r="H7" s="10">
        <f t="shared" si="1"/>
        <v>68314.75</v>
      </c>
    </row>
    <row r="8" spans="1:8" x14ac:dyDescent="0.25">
      <c r="A8" s="17" t="s">
        <v>26</v>
      </c>
      <c r="B8" s="10">
        <v>255</v>
      </c>
      <c r="C8" s="11">
        <v>44883</v>
      </c>
      <c r="D8" s="11">
        <v>44951</v>
      </c>
      <c r="E8" s="11"/>
      <c r="F8" s="11"/>
      <c r="G8" s="1">
        <f t="shared" si="0"/>
        <v>68</v>
      </c>
      <c r="H8" s="10">
        <f t="shared" si="1"/>
        <v>17340</v>
      </c>
    </row>
    <row r="9" spans="1:8" x14ac:dyDescent="0.25">
      <c r="A9" s="17" t="s">
        <v>27</v>
      </c>
      <c r="B9" s="10">
        <v>1113</v>
      </c>
      <c r="C9" s="11">
        <v>44943</v>
      </c>
      <c r="D9" s="11">
        <v>44951</v>
      </c>
      <c r="E9" s="11"/>
      <c r="F9" s="11"/>
      <c r="G9" s="1">
        <f t="shared" si="0"/>
        <v>8</v>
      </c>
      <c r="H9" s="10">
        <f t="shared" si="1"/>
        <v>8904</v>
      </c>
    </row>
    <row r="10" spans="1:8" x14ac:dyDescent="0.25">
      <c r="A10" s="17" t="s">
        <v>28</v>
      </c>
      <c r="B10" s="10">
        <v>4147.5</v>
      </c>
      <c r="C10" s="11">
        <v>44977</v>
      </c>
      <c r="D10" s="11">
        <v>44951</v>
      </c>
      <c r="E10" s="11"/>
      <c r="F10" s="11"/>
      <c r="G10" s="1">
        <f t="shared" si="0"/>
        <v>-26</v>
      </c>
      <c r="H10" s="10">
        <f t="shared" si="1"/>
        <v>-107835</v>
      </c>
    </row>
    <row r="11" spans="1:8" x14ac:dyDescent="0.25">
      <c r="A11" s="17" t="s">
        <v>29</v>
      </c>
      <c r="B11" s="10">
        <v>350</v>
      </c>
      <c r="C11" s="11">
        <v>44967</v>
      </c>
      <c r="D11" s="11">
        <v>44951</v>
      </c>
      <c r="E11" s="11"/>
      <c r="F11" s="11"/>
      <c r="G11" s="1">
        <f t="shared" si="0"/>
        <v>-16</v>
      </c>
      <c r="H11" s="10">
        <f t="shared" si="1"/>
        <v>-5600</v>
      </c>
    </row>
    <row r="12" spans="1:8" x14ac:dyDescent="0.25">
      <c r="A12" s="17" t="s">
        <v>29</v>
      </c>
      <c r="B12" s="10">
        <v>673</v>
      </c>
      <c r="C12" s="11">
        <v>44967</v>
      </c>
      <c r="D12" s="11">
        <v>44951</v>
      </c>
      <c r="E12" s="11"/>
      <c r="F12" s="11"/>
      <c r="G12" s="1">
        <f t="shared" si="0"/>
        <v>-16</v>
      </c>
      <c r="H12" s="10">
        <f t="shared" si="1"/>
        <v>-10768</v>
      </c>
    </row>
    <row r="13" spans="1:8" x14ac:dyDescent="0.25">
      <c r="A13" s="17" t="s">
        <v>30</v>
      </c>
      <c r="B13" s="10">
        <v>1192</v>
      </c>
      <c r="C13" s="11">
        <v>44980</v>
      </c>
      <c r="D13" s="11">
        <v>44951</v>
      </c>
      <c r="E13" s="11"/>
      <c r="F13" s="11"/>
      <c r="G13" s="1">
        <f t="shared" si="0"/>
        <v>-29</v>
      </c>
      <c r="H13" s="10">
        <f t="shared" si="1"/>
        <v>-34568</v>
      </c>
    </row>
    <row r="14" spans="1:8" x14ac:dyDescent="0.25">
      <c r="A14" s="17" t="s">
        <v>31</v>
      </c>
      <c r="B14" s="10">
        <v>538</v>
      </c>
      <c r="C14" s="11">
        <v>44975</v>
      </c>
      <c r="D14" s="11">
        <v>44951</v>
      </c>
      <c r="E14" s="11"/>
      <c r="F14" s="11"/>
      <c r="G14" s="1">
        <f t="shared" si="0"/>
        <v>-24</v>
      </c>
      <c r="H14" s="10">
        <f t="shared" si="1"/>
        <v>-12912</v>
      </c>
    </row>
    <row r="15" spans="1:8" x14ac:dyDescent="0.25">
      <c r="A15" s="17" t="s">
        <v>32</v>
      </c>
      <c r="B15" s="10">
        <v>434.5</v>
      </c>
      <c r="C15" s="11">
        <v>44954</v>
      </c>
      <c r="D15" s="11">
        <v>44951</v>
      </c>
      <c r="E15" s="11"/>
      <c r="F15" s="11"/>
      <c r="G15" s="1">
        <f t="shared" si="0"/>
        <v>-3</v>
      </c>
      <c r="H15" s="10">
        <f t="shared" si="1"/>
        <v>-1303.5</v>
      </c>
    </row>
    <row r="16" spans="1:8" x14ac:dyDescent="0.25">
      <c r="A16" s="17" t="s">
        <v>33</v>
      </c>
      <c r="B16" s="10">
        <v>87</v>
      </c>
      <c r="C16" s="11">
        <v>44954</v>
      </c>
      <c r="D16" s="11">
        <v>44951</v>
      </c>
      <c r="E16" s="11"/>
      <c r="F16" s="11"/>
      <c r="G16" s="1">
        <f t="shared" si="0"/>
        <v>-3</v>
      </c>
      <c r="H16" s="10">
        <f t="shared" si="1"/>
        <v>-261</v>
      </c>
    </row>
    <row r="17" spans="1:8" x14ac:dyDescent="0.25">
      <c r="A17" s="17" t="s">
        <v>34</v>
      </c>
      <c r="B17" s="10">
        <v>3376.8</v>
      </c>
      <c r="C17" s="11">
        <v>44985</v>
      </c>
      <c r="D17" s="11">
        <v>45009</v>
      </c>
      <c r="E17" s="11"/>
      <c r="F17" s="11"/>
      <c r="G17" s="1">
        <f t="shared" si="0"/>
        <v>24</v>
      </c>
      <c r="H17" s="10">
        <f t="shared" si="1"/>
        <v>81043.200000000012</v>
      </c>
    </row>
    <row r="18" spans="1:8" x14ac:dyDescent="0.25">
      <c r="A18" s="17" t="s">
        <v>35</v>
      </c>
      <c r="B18" s="10">
        <v>73.56</v>
      </c>
      <c r="C18" s="11">
        <v>44985</v>
      </c>
      <c r="D18" s="11">
        <v>45009</v>
      </c>
      <c r="E18" s="11"/>
      <c r="F18" s="11"/>
      <c r="G18" s="1">
        <f t="shared" si="0"/>
        <v>24</v>
      </c>
      <c r="H18" s="10">
        <f t="shared" si="1"/>
        <v>1765.44</v>
      </c>
    </row>
    <row r="19" spans="1:8" x14ac:dyDescent="0.25">
      <c r="A19" s="17" t="s">
        <v>36</v>
      </c>
      <c r="B19" s="10">
        <v>741</v>
      </c>
      <c r="C19" s="11">
        <v>45003</v>
      </c>
      <c r="D19" s="11">
        <v>45009</v>
      </c>
      <c r="E19" s="11"/>
      <c r="F19" s="11"/>
      <c r="G19" s="1">
        <f t="shared" si="0"/>
        <v>6</v>
      </c>
      <c r="H19" s="10">
        <f t="shared" si="1"/>
        <v>4446</v>
      </c>
    </row>
    <row r="20" spans="1:8" x14ac:dyDescent="0.25">
      <c r="A20" s="17" t="s">
        <v>37</v>
      </c>
      <c r="B20" s="10">
        <v>1172.73</v>
      </c>
      <c r="C20" s="11">
        <v>44964</v>
      </c>
      <c r="D20" s="11">
        <v>45009</v>
      </c>
      <c r="E20" s="11"/>
      <c r="F20" s="11"/>
      <c r="G20" s="1">
        <f t="shared" si="0"/>
        <v>45</v>
      </c>
      <c r="H20" s="10">
        <f t="shared" si="1"/>
        <v>52772.85</v>
      </c>
    </row>
    <row r="21" spans="1:8" x14ac:dyDescent="0.25">
      <c r="A21" s="17" t="s">
        <v>38</v>
      </c>
      <c r="B21" s="10">
        <v>5848.5</v>
      </c>
      <c r="C21" s="11">
        <v>44995</v>
      </c>
      <c r="D21" s="11">
        <v>45009</v>
      </c>
      <c r="E21" s="11"/>
      <c r="F21" s="11"/>
      <c r="G21" s="1">
        <f t="shared" si="0"/>
        <v>14</v>
      </c>
      <c r="H21" s="10">
        <f t="shared" si="1"/>
        <v>81879</v>
      </c>
    </row>
    <row r="22" spans="1:8" x14ac:dyDescent="0.25">
      <c r="A22" s="17" t="s">
        <v>39</v>
      </c>
      <c r="B22" s="10">
        <v>139</v>
      </c>
      <c r="C22" s="11">
        <v>45016</v>
      </c>
      <c r="D22" s="11">
        <v>45009</v>
      </c>
      <c r="E22" s="11"/>
      <c r="F22" s="11"/>
      <c r="G22" s="1">
        <f t="shared" si="0"/>
        <v>-7</v>
      </c>
      <c r="H22" s="10">
        <f t="shared" si="1"/>
        <v>-973</v>
      </c>
    </row>
    <row r="23" spans="1:8" x14ac:dyDescent="0.25">
      <c r="A23" s="17" t="s">
        <v>40</v>
      </c>
      <c r="B23" s="10">
        <v>3801</v>
      </c>
      <c r="C23" s="11">
        <v>44973</v>
      </c>
      <c r="D23" s="11">
        <v>45009</v>
      </c>
      <c r="E23" s="11"/>
      <c r="F23" s="11"/>
      <c r="G23" s="1">
        <f t="shared" si="0"/>
        <v>36</v>
      </c>
      <c r="H23" s="10">
        <f t="shared" si="1"/>
        <v>136836</v>
      </c>
    </row>
    <row r="24" spans="1:8" x14ac:dyDescent="0.25">
      <c r="A24" s="17" t="s">
        <v>41</v>
      </c>
      <c r="B24" s="10">
        <v>7102.2</v>
      </c>
      <c r="C24" s="11">
        <v>45016</v>
      </c>
      <c r="D24" s="11">
        <v>45009</v>
      </c>
      <c r="E24" s="11"/>
      <c r="F24" s="11"/>
      <c r="G24" s="1">
        <f t="shared" si="0"/>
        <v>-7</v>
      </c>
      <c r="H24" s="10">
        <f t="shared" si="1"/>
        <v>-49715.4</v>
      </c>
    </row>
    <row r="25" spans="1:8" x14ac:dyDescent="0.25">
      <c r="A25" s="17" t="s">
        <v>42</v>
      </c>
      <c r="B25" s="10">
        <v>2268</v>
      </c>
      <c r="C25" s="11">
        <v>45026</v>
      </c>
      <c r="D25" s="11">
        <v>45009</v>
      </c>
      <c r="E25" s="11"/>
      <c r="F25" s="11"/>
      <c r="G25" s="1">
        <f t="shared" si="0"/>
        <v>-17</v>
      </c>
      <c r="H25" s="10">
        <f t="shared" si="1"/>
        <v>-38556</v>
      </c>
    </row>
    <row r="26" spans="1:8" x14ac:dyDescent="0.25">
      <c r="A26" s="17" t="s">
        <v>43</v>
      </c>
      <c r="B26" s="10">
        <v>5610</v>
      </c>
      <c r="C26" s="11">
        <v>44964</v>
      </c>
      <c r="D26" s="11">
        <v>45009</v>
      </c>
      <c r="E26" s="11"/>
      <c r="F26" s="11"/>
      <c r="G26" s="1">
        <f t="shared" si="0"/>
        <v>45</v>
      </c>
      <c r="H26" s="10">
        <f t="shared" si="1"/>
        <v>252450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03" si="6">D197-C197-(F197-E197)</f>
        <v>0</v>
      </c>
      <c r="H197" s="10">
        <f t="shared" ref="H197:H203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ref="G204:G253" si="8">D204-C204-(F204-E204)</f>
        <v>0</v>
      </c>
      <c r="H204" s="10">
        <f t="shared" ref="H204:H253" si="9">B204*G204</f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8"/>
        <v>0</v>
      </c>
      <c r="H205" s="10">
        <f t="shared" si="9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8"/>
        <v>0</v>
      </c>
      <c r="H206" s="10">
        <f t="shared" si="9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8"/>
        <v>0</v>
      </c>
      <c r="H207" s="10">
        <f t="shared" si="9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8"/>
        <v>0</v>
      </c>
      <c r="H208" s="10">
        <f t="shared" si="9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8"/>
        <v>0</v>
      </c>
      <c r="H209" s="10">
        <f t="shared" si="9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8"/>
        <v>0</v>
      </c>
      <c r="H210" s="10">
        <f t="shared" si="9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8"/>
        <v>0</v>
      </c>
      <c r="H211" s="10">
        <f t="shared" si="9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8"/>
        <v>0</v>
      </c>
      <c r="H212" s="10">
        <f t="shared" si="9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8"/>
        <v>0</v>
      </c>
      <c r="H213" s="10">
        <f t="shared" si="9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8"/>
        <v>0</v>
      </c>
      <c r="H214" s="10">
        <f t="shared" si="9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8"/>
        <v>0</v>
      </c>
      <c r="H215" s="10">
        <f t="shared" si="9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8"/>
        <v>0</v>
      </c>
      <c r="H216" s="10">
        <f t="shared" si="9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8"/>
        <v>0</v>
      </c>
      <c r="H217" s="10">
        <f t="shared" si="9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8"/>
        <v>0</v>
      </c>
      <c r="H218" s="10">
        <f t="shared" si="9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8"/>
        <v>0</v>
      </c>
      <c r="H219" s="10">
        <f t="shared" si="9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8"/>
        <v>0</v>
      </c>
      <c r="H220" s="10">
        <f t="shared" si="9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8"/>
        <v>0</v>
      </c>
      <c r="H221" s="10">
        <f t="shared" si="9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8"/>
        <v>0</v>
      </c>
      <c r="H222" s="10">
        <f t="shared" si="9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8"/>
        <v>0</v>
      </c>
      <c r="H223" s="10">
        <f t="shared" si="9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8"/>
        <v>0</v>
      </c>
      <c r="H224" s="10">
        <f t="shared" si="9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8"/>
        <v>0</v>
      </c>
      <c r="H225" s="10">
        <f t="shared" si="9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8"/>
        <v>0</v>
      </c>
      <c r="H226" s="10">
        <f t="shared" si="9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8"/>
        <v>0</v>
      </c>
      <c r="H227" s="10">
        <f t="shared" si="9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8"/>
        <v>0</v>
      </c>
      <c r="H228" s="10">
        <f t="shared" si="9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8"/>
        <v>0</v>
      </c>
      <c r="H229" s="10">
        <f t="shared" si="9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8"/>
        <v>0</v>
      </c>
      <c r="H230" s="10">
        <f t="shared" si="9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8"/>
        <v>0</v>
      </c>
      <c r="H231" s="10">
        <f t="shared" si="9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8"/>
        <v>0</v>
      </c>
      <c r="H232" s="10">
        <f t="shared" si="9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8"/>
        <v>0</v>
      </c>
      <c r="H233" s="10">
        <f t="shared" si="9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8"/>
        <v>0</v>
      </c>
      <c r="H234" s="10">
        <f t="shared" si="9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8"/>
        <v>0</v>
      </c>
      <c r="H235" s="10">
        <f t="shared" si="9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8"/>
        <v>0</v>
      </c>
      <c r="H236" s="10">
        <f t="shared" si="9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8"/>
        <v>0</v>
      </c>
      <c r="H237" s="10">
        <f t="shared" si="9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8"/>
        <v>0</v>
      </c>
      <c r="H238" s="10">
        <f t="shared" si="9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8"/>
        <v>0</v>
      </c>
      <c r="H239" s="10">
        <f t="shared" si="9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8"/>
        <v>0</v>
      </c>
      <c r="H240" s="10">
        <f t="shared" si="9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8"/>
        <v>0</v>
      </c>
      <c r="H241" s="10">
        <f t="shared" si="9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8"/>
        <v>0</v>
      </c>
      <c r="H242" s="10">
        <f t="shared" si="9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8"/>
        <v>0</v>
      </c>
      <c r="H243" s="10">
        <f t="shared" si="9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8"/>
        <v>0</v>
      </c>
      <c r="H244" s="10">
        <f t="shared" si="9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8"/>
        <v>0</v>
      </c>
      <c r="H245" s="10">
        <f t="shared" si="9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8"/>
        <v>0</v>
      </c>
      <c r="H246" s="10">
        <f t="shared" si="9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8"/>
        <v>0</v>
      </c>
      <c r="H247" s="10">
        <f t="shared" si="9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8"/>
        <v>0</v>
      </c>
      <c r="H248" s="10">
        <f t="shared" si="9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8"/>
        <v>0</v>
      </c>
      <c r="H249" s="10">
        <f t="shared" si="9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8"/>
        <v>0</v>
      </c>
      <c r="H250" s="10">
        <f t="shared" si="9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8"/>
        <v>0</v>
      </c>
      <c r="H251" s="10">
        <f t="shared" si="9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8"/>
        <v>0</v>
      </c>
      <c r="H252" s="10">
        <f t="shared" si="9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8"/>
        <v>0</v>
      </c>
      <c r="H253" s="10">
        <f t="shared" si="9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ref="G254:G317" si="10">D254-C254-(F254-E254)</f>
        <v>0</v>
      </c>
      <c r="H254" s="10">
        <f t="shared" ref="H254:H317" si="11">B254*G254</f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10"/>
        <v>0</v>
      </c>
      <c r="H255" s="10">
        <f t="shared" si="11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10"/>
        <v>0</v>
      </c>
      <c r="H256" s="10">
        <f t="shared" si="11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10"/>
        <v>0</v>
      </c>
      <c r="H257" s="10">
        <f t="shared" si="11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10"/>
        <v>0</v>
      </c>
      <c r="H258" s="10">
        <f t="shared" si="11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10"/>
        <v>0</v>
      </c>
      <c r="H259" s="10">
        <f t="shared" si="11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10"/>
        <v>0</v>
      </c>
      <c r="H260" s="10">
        <f t="shared" si="11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si="10"/>
        <v>0</v>
      </c>
      <c r="H261" s="10">
        <f t="shared" si="11"/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10"/>
        <v>0</v>
      </c>
      <c r="H262" s="10">
        <f t="shared" si="11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10"/>
        <v>0</v>
      </c>
      <c r="H263" s="10">
        <f t="shared" si="11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10"/>
        <v>0</v>
      </c>
      <c r="H264" s="10">
        <f t="shared" si="11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10"/>
        <v>0</v>
      </c>
      <c r="H265" s="10">
        <f t="shared" si="11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10"/>
        <v>0</v>
      </c>
      <c r="H266" s="10">
        <f t="shared" si="11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10"/>
        <v>0</v>
      </c>
      <c r="H267" s="10">
        <f t="shared" si="11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10"/>
        <v>0</v>
      </c>
      <c r="H268" s="10">
        <f t="shared" si="11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10"/>
        <v>0</v>
      </c>
      <c r="H269" s="10">
        <f t="shared" si="11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10"/>
        <v>0</v>
      </c>
      <c r="H270" s="10">
        <f t="shared" si="11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10"/>
        <v>0</v>
      </c>
      <c r="H271" s="10">
        <f t="shared" si="11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10"/>
        <v>0</v>
      </c>
      <c r="H272" s="10">
        <f t="shared" si="11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10"/>
        <v>0</v>
      </c>
      <c r="H273" s="10">
        <f t="shared" si="11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10"/>
        <v>0</v>
      </c>
      <c r="H274" s="10">
        <f t="shared" si="11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10"/>
        <v>0</v>
      </c>
      <c r="H275" s="10">
        <f t="shared" si="11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10"/>
        <v>0</v>
      </c>
      <c r="H276" s="10">
        <f t="shared" si="11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10"/>
        <v>0</v>
      </c>
      <c r="H277" s="10">
        <f t="shared" si="11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10"/>
        <v>0</v>
      </c>
      <c r="H278" s="10">
        <f t="shared" si="11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10"/>
        <v>0</v>
      </c>
      <c r="H279" s="10">
        <f t="shared" si="11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10"/>
        <v>0</v>
      </c>
      <c r="H280" s="10">
        <f t="shared" si="11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10"/>
        <v>0</v>
      </c>
      <c r="H281" s="10">
        <f t="shared" si="11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10"/>
        <v>0</v>
      </c>
      <c r="H282" s="10">
        <f t="shared" si="11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10"/>
        <v>0</v>
      </c>
      <c r="H283" s="10">
        <f t="shared" si="11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10"/>
        <v>0</v>
      </c>
      <c r="H284" s="10">
        <f t="shared" si="11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10"/>
        <v>0</v>
      </c>
      <c r="H285" s="10">
        <f t="shared" si="11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10"/>
        <v>0</v>
      </c>
      <c r="H286" s="10">
        <f t="shared" si="11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10"/>
        <v>0</v>
      </c>
      <c r="H287" s="10">
        <f t="shared" si="11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10"/>
        <v>0</v>
      </c>
      <c r="H288" s="10">
        <f t="shared" si="11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10"/>
        <v>0</v>
      </c>
      <c r="H289" s="10">
        <f t="shared" si="11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10"/>
        <v>0</v>
      </c>
      <c r="H290" s="10">
        <f t="shared" si="11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10"/>
        <v>0</v>
      </c>
      <c r="H291" s="10">
        <f t="shared" si="11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10"/>
        <v>0</v>
      </c>
      <c r="H292" s="10">
        <f t="shared" si="11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10"/>
        <v>0</v>
      </c>
      <c r="H293" s="10">
        <f t="shared" si="11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10"/>
        <v>0</v>
      </c>
      <c r="H294" s="10">
        <f t="shared" si="11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10"/>
        <v>0</v>
      </c>
      <c r="H295" s="10">
        <f t="shared" si="11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10"/>
        <v>0</v>
      </c>
      <c r="H296" s="10">
        <f t="shared" si="11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10"/>
        <v>0</v>
      </c>
      <c r="H297" s="10">
        <f t="shared" si="11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10"/>
        <v>0</v>
      </c>
      <c r="H298" s="10">
        <f t="shared" si="11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10"/>
        <v>0</v>
      </c>
      <c r="H299" s="10">
        <f t="shared" si="11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10"/>
        <v>0</v>
      </c>
      <c r="H300" s="10">
        <f t="shared" si="11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10"/>
        <v>0</v>
      </c>
      <c r="H301" s="10">
        <f t="shared" si="11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10"/>
        <v>0</v>
      </c>
      <c r="H302" s="10">
        <f t="shared" si="11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10"/>
        <v>0</v>
      </c>
      <c r="H303" s="10">
        <f t="shared" si="11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10"/>
        <v>0</v>
      </c>
      <c r="H304" s="10">
        <f t="shared" si="11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10"/>
        <v>0</v>
      </c>
      <c r="H305" s="10">
        <f t="shared" si="11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10"/>
        <v>0</v>
      </c>
      <c r="H306" s="10">
        <f t="shared" si="11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10"/>
        <v>0</v>
      </c>
      <c r="H307" s="10">
        <f t="shared" si="11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10"/>
        <v>0</v>
      </c>
      <c r="H308" s="10">
        <f t="shared" si="11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10"/>
        <v>0</v>
      </c>
      <c r="H309" s="10">
        <f t="shared" si="11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10"/>
        <v>0</v>
      </c>
      <c r="H310" s="10">
        <f t="shared" si="11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10"/>
        <v>0</v>
      </c>
      <c r="H311" s="10">
        <f t="shared" si="11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10"/>
        <v>0</v>
      </c>
      <c r="H312" s="10">
        <f t="shared" si="11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10"/>
        <v>0</v>
      </c>
      <c r="H313" s="10">
        <f t="shared" si="11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10"/>
        <v>0</v>
      </c>
      <c r="H314" s="10">
        <f t="shared" si="11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10"/>
        <v>0</v>
      </c>
      <c r="H315" s="10">
        <f t="shared" si="11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10"/>
        <v>0</v>
      </c>
      <c r="H316" s="10">
        <f t="shared" si="11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10"/>
        <v>0</v>
      </c>
      <c r="H317" s="10">
        <f t="shared" si="11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ref="G318:G353" si="12">D318-C318-(F318-E318)</f>
        <v>0</v>
      </c>
      <c r="H318" s="10">
        <f t="shared" ref="H318:H353" si="13">B318*G318</f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12"/>
        <v>0</v>
      </c>
      <c r="H319" s="10">
        <f t="shared" si="13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12"/>
        <v>0</v>
      </c>
      <c r="H320" s="10">
        <f t="shared" si="13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12"/>
        <v>0</v>
      </c>
      <c r="H321" s="10">
        <f t="shared" si="13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12"/>
        <v>0</v>
      </c>
      <c r="H322" s="10">
        <f t="shared" si="13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12"/>
        <v>0</v>
      </c>
      <c r="H323" s="10">
        <f t="shared" si="13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12"/>
        <v>0</v>
      </c>
      <c r="H324" s="10">
        <f t="shared" si="13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si="12"/>
        <v>0</v>
      </c>
      <c r="H325" s="10">
        <f t="shared" si="13"/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2"/>
        <v>0</v>
      </c>
      <c r="H326" s="10">
        <f t="shared" si="13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2"/>
        <v>0</v>
      </c>
      <c r="H327" s="10">
        <f t="shared" si="13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2"/>
        <v>0</v>
      </c>
      <c r="H328" s="10">
        <f t="shared" si="13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2"/>
        <v>0</v>
      </c>
      <c r="H329" s="10">
        <f t="shared" si="13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2"/>
        <v>0</v>
      </c>
      <c r="H330" s="10">
        <f t="shared" si="13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2"/>
        <v>0</v>
      </c>
      <c r="H331" s="10">
        <f t="shared" si="13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2"/>
        <v>0</v>
      </c>
      <c r="H332" s="10">
        <f t="shared" si="13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2"/>
        <v>0</v>
      </c>
      <c r="H333" s="10">
        <f t="shared" si="13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2"/>
        <v>0</v>
      </c>
      <c r="H334" s="10">
        <f t="shared" si="13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2"/>
        <v>0</v>
      </c>
      <c r="H335" s="10">
        <f t="shared" si="13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2"/>
        <v>0</v>
      </c>
      <c r="H336" s="10">
        <f t="shared" si="13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2"/>
        <v>0</v>
      </c>
      <c r="H337" s="10">
        <f t="shared" si="13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2"/>
        <v>0</v>
      </c>
      <c r="H338" s="10">
        <f t="shared" si="13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2"/>
        <v>0</v>
      </c>
      <c r="H339" s="10">
        <f t="shared" si="13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2"/>
        <v>0</v>
      </c>
      <c r="H340" s="10">
        <f t="shared" si="13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2"/>
        <v>0</v>
      </c>
      <c r="H341" s="10">
        <f t="shared" si="13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2"/>
        <v>0</v>
      </c>
      <c r="H342" s="10">
        <f t="shared" si="13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2"/>
        <v>0</v>
      </c>
      <c r="H343" s="10">
        <f t="shared" si="13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2"/>
        <v>0</v>
      </c>
      <c r="H344" s="10">
        <f t="shared" si="13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2"/>
        <v>0</v>
      </c>
      <c r="H345" s="10">
        <f t="shared" si="13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2"/>
        <v>0</v>
      </c>
      <c r="H346" s="10">
        <f t="shared" si="13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2"/>
        <v>0</v>
      </c>
      <c r="H347" s="10">
        <f t="shared" si="13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2"/>
        <v>0</v>
      </c>
      <c r="H348" s="10">
        <f t="shared" si="13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2"/>
        <v>0</v>
      </c>
      <c r="H349" s="10">
        <f t="shared" si="13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2"/>
        <v>0</v>
      </c>
      <c r="H350" s="10">
        <f t="shared" si="13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2"/>
        <v>0</v>
      </c>
      <c r="H351" s="10">
        <f t="shared" si="13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2"/>
        <v>0</v>
      </c>
      <c r="H352" s="10">
        <f t="shared" si="13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2"/>
        <v>0</v>
      </c>
      <c r="H353" s="10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168089.2</v>
      </c>
      <c r="C1">
        <f>COUNTA(A4:A353)</f>
        <v>58</v>
      </c>
      <c r="G1" s="14">
        <f>IF(B1&lt;&gt;0,H1/B1,0)</f>
        <v>-4.4490374158482524</v>
      </c>
      <c r="H1" s="13">
        <f>SUM(H4:H353)</f>
        <v>-747835.14000000013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44</v>
      </c>
      <c r="B4" s="10">
        <v>5995.5</v>
      </c>
      <c r="C4" s="11">
        <v>45032</v>
      </c>
      <c r="D4" s="11">
        <v>45021</v>
      </c>
      <c r="E4" s="11"/>
      <c r="F4" s="11"/>
      <c r="G4" s="1">
        <f>D4-C4-(F4-E4)</f>
        <v>-11</v>
      </c>
      <c r="H4" s="10">
        <f>B4*G4</f>
        <v>-65950.5</v>
      </c>
    </row>
    <row r="5" spans="1:8" x14ac:dyDescent="0.25">
      <c r="A5" s="17" t="s">
        <v>45</v>
      </c>
      <c r="B5" s="10">
        <v>7843.5</v>
      </c>
      <c r="C5" s="11">
        <v>45046</v>
      </c>
      <c r="D5" s="11">
        <v>45021</v>
      </c>
      <c r="E5" s="11"/>
      <c r="F5" s="11"/>
      <c r="G5" s="1">
        <f t="shared" ref="G5:G68" si="0">D5-C5-(F5-E5)</f>
        <v>-25</v>
      </c>
      <c r="H5" s="10">
        <f t="shared" ref="H5:H68" si="1">B5*G5</f>
        <v>-196087.5</v>
      </c>
    </row>
    <row r="6" spans="1:8" x14ac:dyDescent="0.25">
      <c r="A6" s="17" t="s">
        <v>46</v>
      </c>
      <c r="B6" s="10">
        <v>4520.25</v>
      </c>
      <c r="C6" s="11">
        <v>45029</v>
      </c>
      <c r="D6" s="11">
        <v>45021</v>
      </c>
      <c r="E6" s="11"/>
      <c r="F6" s="11"/>
      <c r="G6" s="1">
        <f t="shared" si="0"/>
        <v>-8</v>
      </c>
      <c r="H6" s="10">
        <f t="shared" si="1"/>
        <v>-36162</v>
      </c>
    </row>
    <row r="7" spans="1:8" x14ac:dyDescent="0.25">
      <c r="A7" s="17" t="s">
        <v>47</v>
      </c>
      <c r="B7" s="10">
        <v>67</v>
      </c>
      <c r="C7" s="11">
        <v>45015</v>
      </c>
      <c r="D7" s="11">
        <v>45021</v>
      </c>
      <c r="E7" s="11"/>
      <c r="F7" s="11"/>
      <c r="G7" s="1">
        <f t="shared" si="0"/>
        <v>6</v>
      </c>
      <c r="H7" s="10">
        <f t="shared" si="1"/>
        <v>402</v>
      </c>
    </row>
    <row r="8" spans="1:8" x14ac:dyDescent="0.25">
      <c r="A8" s="17" t="s">
        <v>48</v>
      </c>
      <c r="B8" s="10">
        <v>1014.54</v>
      </c>
      <c r="C8" s="11">
        <v>45002</v>
      </c>
      <c r="D8" s="11">
        <v>45021</v>
      </c>
      <c r="E8" s="11"/>
      <c r="F8" s="11"/>
      <c r="G8" s="1">
        <f t="shared" si="0"/>
        <v>19</v>
      </c>
      <c r="H8" s="10">
        <f t="shared" si="1"/>
        <v>19276.259999999998</v>
      </c>
    </row>
    <row r="9" spans="1:8" x14ac:dyDescent="0.25">
      <c r="A9" s="17" t="s">
        <v>49</v>
      </c>
      <c r="B9" s="10">
        <v>650</v>
      </c>
      <c r="C9" s="11">
        <v>45046</v>
      </c>
      <c r="D9" s="11">
        <v>45021</v>
      </c>
      <c r="E9" s="11"/>
      <c r="F9" s="11"/>
      <c r="G9" s="1">
        <f t="shared" si="0"/>
        <v>-25</v>
      </c>
      <c r="H9" s="10">
        <f t="shared" si="1"/>
        <v>-16250</v>
      </c>
    </row>
    <row r="10" spans="1:8" x14ac:dyDescent="0.25">
      <c r="A10" s="17" t="s">
        <v>50</v>
      </c>
      <c r="B10" s="10">
        <v>1036</v>
      </c>
      <c r="C10" s="11">
        <v>45058</v>
      </c>
      <c r="D10" s="11">
        <v>45064</v>
      </c>
      <c r="E10" s="11"/>
      <c r="F10" s="11"/>
      <c r="G10" s="1">
        <f t="shared" si="0"/>
        <v>6</v>
      </c>
      <c r="H10" s="10">
        <f t="shared" si="1"/>
        <v>6216</v>
      </c>
    </row>
    <row r="11" spans="1:8" x14ac:dyDescent="0.25">
      <c r="A11" s="17" t="s">
        <v>51</v>
      </c>
      <c r="B11" s="10">
        <v>260</v>
      </c>
      <c r="C11" s="11">
        <v>45089</v>
      </c>
      <c r="D11" s="11">
        <v>45064</v>
      </c>
      <c r="E11" s="11"/>
      <c r="F11" s="11"/>
      <c r="G11" s="1">
        <f t="shared" si="0"/>
        <v>-25</v>
      </c>
      <c r="H11" s="10">
        <f t="shared" si="1"/>
        <v>-6500</v>
      </c>
    </row>
    <row r="12" spans="1:8" x14ac:dyDescent="0.25">
      <c r="A12" s="17" t="s">
        <v>52</v>
      </c>
      <c r="B12" s="10">
        <v>520</v>
      </c>
      <c r="C12" s="11">
        <v>45050</v>
      </c>
      <c r="D12" s="11">
        <v>45064</v>
      </c>
      <c r="E12" s="11"/>
      <c r="F12" s="11"/>
      <c r="G12" s="1">
        <f t="shared" si="0"/>
        <v>14</v>
      </c>
      <c r="H12" s="10">
        <f t="shared" si="1"/>
        <v>7280</v>
      </c>
    </row>
    <row r="13" spans="1:8" x14ac:dyDescent="0.25">
      <c r="A13" s="17" t="s">
        <v>53</v>
      </c>
      <c r="B13" s="10">
        <v>3472.64</v>
      </c>
      <c r="C13" s="11">
        <v>45023</v>
      </c>
      <c r="D13" s="11">
        <v>45064</v>
      </c>
      <c r="E13" s="11"/>
      <c r="F13" s="11"/>
      <c r="G13" s="1">
        <f t="shared" si="0"/>
        <v>41</v>
      </c>
      <c r="H13" s="10">
        <f t="shared" si="1"/>
        <v>142378.23999999999</v>
      </c>
    </row>
    <row r="14" spans="1:8" x14ac:dyDescent="0.25">
      <c r="A14" s="17" t="s">
        <v>53</v>
      </c>
      <c r="B14" s="10">
        <v>2137.36</v>
      </c>
      <c r="C14" s="11">
        <v>45023</v>
      </c>
      <c r="D14" s="11">
        <v>45064</v>
      </c>
      <c r="E14" s="11"/>
      <c r="F14" s="11"/>
      <c r="G14" s="1">
        <f t="shared" si="0"/>
        <v>41</v>
      </c>
      <c r="H14" s="10">
        <f t="shared" si="1"/>
        <v>87631.760000000009</v>
      </c>
    </row>
    <row r="15" spans="1:8" x14ac:dyDescent="0.25">
      <c r="A15" s="17" t="s">
        <v>54</v>
      </c>
      <c r="B15" s="10">
        <v>10405.5</v>
      </c>
      <c r="C15" s="11">
        <v>45077</v>
      </c>
      <c r="D15" s="11">
        <v>45064</v>
      </c>
      <c r="E15" s="11"/>
      <c r="F15" s="11"/>
      <c r="G15" s="1">
        <f t="shared" si="0"/>
        <v>-13</v>
      </c>
      <c r="H15" s="10">
        <f t="shared" si="1"/>
        <v>-135271.5</v>
      </c>
    </row>
    <row r="16" spans="1:8" x14ac:dyDescent="0.25">
      <c r="A16" s="17" t="s">
        <v>55</v>
      </c>
      <c r="B16" s="10">
        <v>8011.5</v>
      </c>
      <c r="C16" s="11">
        <v>45066</v>
      </c>
      <c r="D16" s="11">
        <v>45064</v>
      </c>
      <c r="E16" s="11"/>
      <c r="F16" s="11"/>
      <c r="G16" s="1">
        <f t="shared" si="0"/>
        <v>-2</v>
      </c>
      <c r="H16" s="10">
        <f t="shared" si="1"/>
        <v>-16023</v>
      </c>
    </row>
    <row r="17" spans="1:8" x14ac:dyDescent="0.25">
      <c r="A17" s="17" t="s">
        <v>56</v>
      </c>
      <c r="B17" s="10">
        <v>3906</v>
      </c>
      <c r="C17" s="11">
        <v>45063</v>
      </c>
      <c r="D17" s="11">
        <v>45064</v>
      </c>
      <c r="E17" s="11"/>
      <c r="F17" s="11"/>
      <c r="G17" s="1">
        <f t="shared" si="0"/>
        <v>1</v>
      </c>
      <c r="H17" s="10">
        <f t="shared" si="1"/>
        <v>3906</v>
      </c>
    </row>
    <row r="18" spans="1:8" x14ac:dyDescent="0.25">
      <c r="A18" s="17" t="s">
        <v>57</v>
      </c>
      <c r="B18" s="10">
        <v>27.6</v>
      </c>
      <c r="C18" s="11">
        <v>45056</v>
      </c>
      <c r="D18" s="11">
        <v>45064</v>
      </c>
      <c r="E18" s="11"/>
      <c r="F18" s="11"/>
      <c r="G18" s="1">
        <f t="shared" si="0"/>
        <v>8</v>
      </c>
      <c r="H18" s="10">
        <f t="shared" si="1"/>
        <v>220.8</v>
      </c>
    </row>
    <row r="19" spans="1:8" x14ac:dyDescent="0.25">
      <c r="A19" s="17" t="s">
        <v>58</v>
      </c>
      <c r="B19" s="10">
        <v>16.850000000000001</v>
      </c>
      <c r="C19" s="11">
        <v>45058</v>
      </c>
      <c r="D19" s="11">
        <v>45064</v>
      </c>
      <c r="E19" s="11"/>
      <c r="F19" s="11"/>
      <c r="G19" s="1">
        <f t="shared" si="0"/>
        <v>6</v>
      </c>
      <c r="H19" s="10">
        <f t="shared" si="1"/>
        <v>101.10000000000001</v>
      </c>
    </row>
    <row r="20" spans="1:8" x14ac:dyDescent="0.25">
      <c r="A20" s="17" t="s">
        <v>59</v>
      </c>
      <c r="B20" s="10">
        <v>549</v>
      </c>
      <c r="C20" s="11">
        <v>45007</v>
      </c>
      <c r="D20" s="11">
        <v>45064</v>
      </c>
      <c r="E20" s="11"/>
      <c r="F20" s="11"/>
      <c r="G20" s="1">
        <f t="shared" si="0"/>
        <v>57</v>
      </c>
      <c r="H20" s="10">
        <f t="shared" si="1"/>
        <v>31293</v>
      </c>
    </row>
    <row r="21" spans="1:8" x14ac:dyDescent="0.25">
      <c r="A21" s="17" t="s">
        <v>60</v>
      </c>
      <c r="B21" s="10">
        <v>650</v>
      </c>
      <c r="C21" s="11">
        <v>45029</v>
      </c>
      <c r="D21" s="11">
        <v>45064</v>
      </c>
      <c r="E21" s="11"/>
      <c r="F21" s="11"/>
      <c r="G21" s="1">
        <f t="shared" si="0"/>
        <v>35</v>
      </c>
      <c r="H21" s="10">
        <f t="shared" si="1"/>
        <v>22750</v>
      </c>
    </row>
    <row r="22" spans="1:8" x14ac:dyDescent="0.25">
      <c r="A22" s="17" t="s">
        <v>61</v>
      </c>
      <c r="B22" s="10">
        <v>1127.5</v>
      </c>
      <c r="C22" s="11">
        <v>45066</v>
      </c>
      <c r="D22" s="11">
        <v>45064</v>
      </c>
      <c r="E22" s="11"/>
      <c r="F22" s="11"/>
      <c r="G22" s="1">
        <f t="shared" si="0"/>
        <v>-2</v>
      </c>
      <c r="H22" s="10">
        <f t="shared" si="1"/>
        <v>-2255</v>
      </c>
    </row>
    <row r="23" spans="1:8" x14ac:dyDescent="0.25">
      <c r="A23" s="17" t="s">
        <v>62</v>
      </c>
      <c r="B23" s="10">
        <v>3200</v>
      </c>
      <c r="C23" s="11">
        <v>45044</v>
      </c>
      <c r="D23" s="11">
        <v>45064</v>
      </c>
      <c r="E23" s="11"/>
      <c r="F23" s="11"/>
      <c r="G23" s="1">
        <f t="shared" si="0"/>
        <v>20</v>
      </c>
      <c r="H23" s="10">
        <f t="shared" si="1"/>
        <v>64000</v>
      </c>
    </row>
    <row r="24" spans="1:8" x14ac:dyDescent="0.25">
      <c r="A24" s="17" t="s">
        <v>63</v>
      </c>
      <c r="B24" s="10">
        <v>1268.93</v>
      </c>
      <c r="C24" s="11">
        <v>45084</v>
      </c>
      <c r="D24" s="11">
        <v>45065</v>
      </c>
      <c r="E24" s="11"/>
      <c r="F24" s="11"/>
      <c r="G24" s="1">
        <f t="shared" si="0"/>
        <v>-19</v>
      </c>
      <c r="H24" s="10">
        <f t="shared" si="1"/>
        <v>-24109.670000000002</v>
      </c>
    </row>
    <row r="25" spans="1:8" x14ac:dyDescent="0.25">
      <c r="A25" s="17" t="s">
        <v>64</v>
      </c>
      <c r="B25" s="10">
        <v>1154.54</v>
      </c>
      <c r="C25" s="11">
        <v>45037</v>
      </c>
      <c r="D25" s="11">
        <v>45065</v>
      </c>
      <c r="E25" s="11"/>
      <c r="F25" s="11"/>
      <c r="G25" s="1">
        <f t="shared" si="0"/>
        <v>28</v>
      </c>
      <c r="H25" s="10">
        <f t="shared" si="1"/>
        <v>32327.119999999999</v>
      </c>
    </row>
    <row r="26" spans="1:8" x14ac:dyDescent="0.25">
      <c r="A26" s="17" t="s">
        <v>63</v>
      </c>
      <c r="B26" s="10">
        <v>131.07</v>
      </c>
      <c r="C26" s="11">
        <v>45084</v>
      </c>
      <c r="D26" s="11">
        <v>45065</v>
      </c>
      <c r="E26" s="11"/>
      <c r="F26" s="11"/>
      <c r="G26" s="1">
        <f t="shared" si="0"/>
        <v>-19</v>
      </c>
      <c r="H26" s="10">
        <f t="shared" si="1"/>
        <v>-2490.33</v>
      </c>
    </row>
    <row r="27" spans="1:8" x14ac:dyDescent="0.25">
      <c r="A27" s="17" t="s">
        <v>65</v>
      </c>
      <c r="B27" s="10">
        <v>2641.33</v>
      </c>
      <c r="C27" s="11">
        <v>45107</v>
      </c>
      <c r="D27" s="11">
        <v>45065</v>
      </c>
      <c r="E27" s="11"/>
      <c r="F27" s="11"/>
      <c r="G27" s="1">
        <f t="shared" si="0"/>
        <v>-42</v>
      </c>
      <c r="H27" s="10">
        <f t="shared" si="1"/>
        <v>-110935.86</v>
      </c>
    </row>
    <row r="28" spans="1:8" x14ac:dyDescent="0.25">
      <c r="A28" s="17" t="s">
        <v>65</v>
      </c>
      <c r="B28" s="10">
        <v>2316.4</v>
      </c>
      <c r="C28" s="11">
        <v>45107</v>
      </c>
      <c r="D28" s="11">
        <v>45065</v>
      </c>
      <c r="E28" s="11"/>
      <c r="F28" s="11"/>
      <c r="G28" s="1">
        <f t="shared" si="0"/>
        <v>-42</v>
      </c>
      <c r="H28" s="10">
        <f t="shared" si="1"/>
        <v>-97288.8</v>
      </c>
    </row>
    <row r="29" spans="1:8" x14ac:dyDescent="0.25">
      <c r="A29" s="17" t="s">
        <v>66</v>
      </c>
      <c r="B29" s="10">
        <v>590.44000000000005</v>
      </c>
      <c r="C29" s="11">
        <v>45077</v>
      </c>
      <c r="D29" s="11">
        <v>45065</v>
      </c>
      <c r="E29" s="11"/>
      <c r="F29" s="11"/>
      <c r="G29" s="1">
        <f t="shared" si="0"/>
        <v>-12</v>
      </c>
      <c r="H29" s="10">
        <f t="shared" si="1"/>
        <v>-7085.2800000000007</v>
      </c>
    </row>
    <row r="30" spans="1:8" x14ac:dyDescent="0.25">
      <c r="A30" s="17" t="s">
        <v>67</v>
      </c>
      <c r="B30" s="10">
        <v>139.84</v>
      </c>
      <c r="C30" s="11">
        <v>45078</v>
      </c>
      <c r="D30" s="11">
        <v>45065</v>
      </c>
      <c r="E30" s="11"/>
      <c r="F30" s="11"/>
      <c r="G30" s="1">
        <f t="shared" si="0"/>
        <v>-13</v>
      </c>
      <c r="H30" s="10">
        <f t="shared" si="1"/>
        <v>-1817.92</v>
      </c>
    </row>
    <row r="31" spans="1:8" x14ac:dyDescent="0.25">
      <c r="A31" s="17" t="s">
        <v>68</v>
      </c>
      <c r="B31" s="10">
        <v>1680</v>
      </c>
      <c r="C31" s="11">
        <v>45056</v>
      </c>
      <c r="D31" s="11">
        <v>45065</v>
      </c>
      <c r="E31" s="11"/>
      <c r="F31" s="11"/>
      <c r="G31" s="1">
        <f t="shared" si="0"/>
        <v>9</v>
      </c>
      <c r="H31" s="10">
        <f t="shared" si="1"/>
        <v>15120</v>
      </c>
    </row>
    <row r="32" spans="1:8" x14ac:dyDescent="0.25">
      <c r="A32" s="17" t="s">
        <v>69</v>
      </c>
      <c r="B32" s="10">
        <v>1165.57</v>
      </c>
      <c r="C32" s="11">
        <v>45067</v>
      </c>
      <c r="D32" s="11">
        <v>45065</v>
      </c>
      <c r="E32" s="11"/>
      <c r="F32" s="11"/>
      <c r="G32" s="1">
        <f t="shared" si="0"/>
        <v>-2</v>
      </c>
      <c r="H32" s="10">
        <f t="shared" si="1"/>
        <v>-2331.14</v>
      </c>
    </row>
    <row r="33" spans="1:8" x14ac:dyDescent="0.25">
      <c r="A33" s="17" t="s">
        <v>70</v>
      </c>
      <c r="B33" s="10">
        <v>1481.82</v>
      </c>
      <c r="C33" s="11">
        <v>45080</v>
      </c>
      <c r="D33" s="11">
        <v>45065</v>
      </c>
      <c r="E33" s="11"/>
      <c r="F33" s="11"/>
      <c r="G33" s="1">
        <f t="shared" si="0"/>
        <v>-15</v>
      </c>
      <c r="H33" s="10">
        <f t="shared" si="1"/>
        <v>-22227.3</v>
      </c>
    </row>
    <row r="34" spans="1:8" x14ac:dyDescent="0.25">
      <c r="A34" s="17" t="s">
        <v>71</v>
      </c>
      <c r="B34" s="10">
        <v>1533.33</v>
      </c>
      <c r="C34" s="11">
        <v>45088</v>
      </c>
      <c r="D34" s="11">
        <v>45084</v>
      </c>
      <c r="E34" s="11"/>
      <c r="F34" s="11"/>
      <c r="G34" s="1">
        <f t="shared" si="0"/>
        <v>-4</v>
      </c>
      <c r="H34" s="10">
        <f t="shared" si="1"/>
        <v>-6133.32</v>
      </c>
    </row>
    <row r="35" spans="1:8" x14ac:dyDescent="0.25">
      <c r="A35" s="17" t="s">
        <v>72</v>
      </c>
      <c r="B35" s="10">
        <v>919</v>
      </c>
      <c r="C35" s="11">
        <v>45075</v>
      </c>
      <c r="D35" s="11">
        <v>45084</v>
      </c>
      <c r="E35" s="11"/>
      <c r="F35" s="11"/>
      <c r="G35" s="1">
        <f t="shared" si="0"/>
        <v>9</v>
      </c>
      <c r="H35" s="10">
        <f t="shared" si="1"/>
        <v>8271</v>
      </c>
    </row>
    <row r="36" spans="1:8" x14ac:dyDescent="0.25">
      <c r="A36" s="17" t="s">
        <v>73</v>
      </c>
      <c r="B36" s="10">
        <v>1776.64</v>
      </c>
      <c r="C36" s="11">
        <v>45094</v>
      </c>
      <c r="D36" s="11">
        <v>45084</v>
      </c>
      <c r="E36" s="11"/>
      <c r="F36" s="11"/>
      <c r="G36" s="1">
        <f t="shared" si="0"/>
        <v>-10</v>
      </c>
      <c r="H36" s="10">
        <f t="shared" si="1"/>
        <v>-17766.400000000001</v>
      </c>
    </row>
    <row r="37" spans="1:8" x14ac:dyDescent="0.25">
      <c r="A37" s="17" t="s">
        <v>74</v>
      </c>
      <c r="B37" s="10">
        <v>480</v>
      </c>
      <c r="C37" s="11">
        <v>44938</v>
      </c>
      <c r="D37" s="11">
        <v>45084</v>
      </c>
      <c r="E37" s="11"/>
      <c r="F37" s="11"/>
      <c r="G37" s="1">
        <f t="shared" si="0"/>
        <v>146</v>
      </c>
      <c r="H37" s="10">
        <f t="shared" si="1"/>
        <v>70080</v>
      </c>
    </row>
    <row r="38" spans="1:8" x14ac:dyDescent="0.25">
      <c r="A38" s="17" t="s">
        <v>75</v>
      </c>
      <c r="B38" s="10">
        <v>560</v>
      </c>
      <c r="C38" s="11">
        <v>45103</v>
      </c>
      <c r="D38" s="11">
        <v>45084</v>
      </c>
      <c r="E38" s="11"/>
      <c r="F38" s="11"/>
      <c r="G38" s="1">
        <f t="shared" si="0"/>
        <v>-19</v>
      </c>
      <c r="H38" s="10">
        <f t="shared" si="1"/>
        <v>-10640</v>
      </c>
    </row>
    <row r="39" spans="1:8" x14ac:dyDescent="0.25">
      <c r="A39" s="17" t="s">
        <v>76</v>
      </c>
      <c r="B39" s="10">
        <v>200</v>
      </c>
      <c r="C39" s="11">
        <v>45107</v>
      </c>
      <c r="D39" s="11">
        <v>45084</v>
      </c>
      <c r="E39" s="11"/>
      <c r="F39" s="11"/>
      <c r="G39" s="1">
        <f t="shared" si="0"/>
        <v>-23</v>
      </c>
      <c r="H39" s="10">
        <f t="shared" si="1"/>
        <v>-4600</v>
      </c>
    </row>
    <row r="40" spans="1:8" x14ac:dyDescent="0.25">
      <c r="A40" s="17" t="s">
        <v>77</v>
      </c>
      <c r="B40" s="10">
        <v>1100</v>
      </c>
      <c r="C40" s="11">
        <v>45076</v>
      </c>
      <c r="D40" s="11">
        <v>45084</v>
      </c>
      <c r="E40" s="11"/>
      <c r="F40" s="11"/>
      <c r="G40" s="1">
        <f t="shared" si="0"/>
        <v>8</v>
      </c>
      <c r="H40" s="10">
        <f t="shared" si="1"/>
        <v>8800</v>
      </c>
    </row>
    <row r="41" spans="1:8" x14ac:dyDescent="0.25">
      <c r="A41" s="17" t="s">
        <v>78</v>
      </c>
      <c r="B41" s="10">
        <v>924</v>
      </c>
      <c r="C41" s="11">
        <v>45107</v>
      </c>
      <c r="D41" s="11">
        <v>45084</v>
      </c>
      <c r="E41" s="11"/>
      <c r="F41" s="11"/>
      <c r="G41" s="1">
        <f t="shared" si="0"/>
        <v>-23</v>
      </c>
      <c r="H41" s="10">
        <f t="shared" si="1"/>
        <v>-21252</v>
      </c>
    </row>
    <row r="42" spans="1:8" x14ac:dyDescent="0.25">
      <c r="A42" s="17" t="s">
        <v>79</v>
      </c>
      <c r="B42" s="10">
        <v>44.45</v>
      </c>
      <c r="C42" s="11">
        <v>45108</v>
      </c>
      <c r="D42" s="11">
        <v>45084</v>
      </c>
      <c r="E42" s="11"/>
      <c r="F42" s="11"/>
      <c r="G42" s="1">
        <f t="shared" si="0"/>
        <v>-24</v>
      </c>
      <c r="H42" s="10">
        <f t="shared" si="1"/>
        <v>-1066.8000000000002</v>
      </c>
    </row>
    <row r="43" spans="1:8" x14ac:dyDescent="0.25">
      <c r="A43" s="17" t="s">
        <v>80</v>
      </c>
      <c r="B43" s="10">
        <v>6274.8</v>
      </c>
      <c r="C43" s="11">
        <v>45107</v>
      </c>
      <c r="D43" s="11">
        <v>45084</v>
      </c>
      <c r="E43" s="11"/>
      <c r="F43" s="11"/>
      <c r="G43" s="1">
        <f t="shared" si="0"/>
        <v>-23</v>
      </c>
      <c r="H43" s="10">
        <f t="shared" si="1"/>
        <v>-144320.4</v>
      </c>
    </row>
    <row r="44" spans="1:8" x14ac:dyDescent="0.25">
      <c r="A44" s="17" t="s">
        <v>81</v>
      </c>
      <c r="B44" s="10">
        <v>4872</v>
      </c>
      <c r="C44" s="11">
        <v>45096</v>
      </c>
      <c r="D44" s="11">
        <v>45084</v>
      </c>
      <c r="E44" s="11"/>
      <c r="F44" s="11"/>
      <c r="G44" s="1">
        <f t="shared" si="0"/>
        <v>-12</v>
      </c>
      <c r="H44" s="10">
        <f t="shared" si="1"/>
        <v>-58464</v>
      </c>
    </row>
    <row r="45" spans="1:8" x14ac:dyDescent="0.25">
      <c r="A45" s="17" t="s">
        <v>82</v>
      </c>
      <c r="B45" s="10">
        <v>3549</v>
      </c>
      <c r="C45" s="11">
        <v>45092</v>
      </c>
      <c r="D45" s="11">
        <v>45084</v>
      </c>
      <c r="E45" s="11"/>
      <c r="F45" s="11"/>
      <c r="G45" s="1">
        <f t="shared" si="0"/>
        <v>-8</v>
      </c>
      <c r="H45" s="10">
        <f t="shared" si="1"/>
        <v>-28392</v>
      </c>
    </row>
    <row r="46" spans="1:8" x14ac:dyDescent="0.25">
      <c r="A46" s="17" t="s">
        <v>83</v>
      </c>
      <c r="B46" s="10">
        <v>1400</v>
      </c>
      <c r="C46" s="11">
        <v>44957</v>
      </c>
      <c r="D46" s="11">
        <v>45099</v>
      </c>
      <c r="E46" s="11"/>
      <c r="F46" s="11"/>
      <c r="G46" s="1">
        <f t="shared" si="0"/>
        <v>142</v>
      </c>
      <c r="H46" s="10">
        <f t="shared" si="1"/>
        <v>198800</v>
      </c>
    </row>
    <row r="47" spans="1:8" x14ac:dyDescent="0.25">
      <c r="A47" s="17" t="s">
        <v>84</v>
      </c>
      <c r="B47" s="10">
        <v>5334</v>
      </c>
      <c r="C47" s="11">
        <v>45123</v>
      </c>
      <c r="D47" s="11">
        <v>45099</v>
      </c>
      <c r="E47" s="11"/>
      <c r="F47" s="11"/>
      <c r="G47" s="1">
        <f t="shared" si="0"/>
        <v>-24</v>
      </c>
      <c r="H47" s="10">
        <f t="shared" si="1"/>
        <v>-128016</v>
      </c>
    </row>
    <row r="48" spans="1:8" x14ac:dyDescent="0.25">
      <c r="A48" s="17" t="s">
        <v>85</v>
      </c>
      <c r="B48" s="10">
        <v>2100</v>
      </c>
      <c r="C48" s="11">
        <v>45123</v>
      </c>
      <c r="D48" s="11">
        <v>45099</v>
      </c>
      <c r="E48" s="11"/>
      <c r="F48" s="11"/>
      <c r="G48" s="1">
        <f t="shared" si="0"/>
        <v>-24</v>
      </c>
      <c r="H48" s="10">
        <f t="shared" si="1"/>
        <v>-50400</v>
      </c>
    </row>
    <row r="49" spans="1:8" x14ac:dyDescent="0.25">
      <c r="A49" s="17" t="s">
        <v>86</v>
      </c>
      <c r="B49" s="10">
        <v>1995</v>
      </c>
      <c r="C49" s="11">
        <v>45128</v>
      </c>
      <c r="D49" s="11">
        <v>45099</v>
      </c>
      <c r="E49" s="11"/>
      <c r="F49" s="11"/>
      <c r="G49" s="1">
        <f t="shared" si="0"/>
        <v>-29</v>
      </c>
      <c r="H49" s="10">
        <f t="shared" si="1"/>
        <v>-57855</v>
      </c>
    </row>
    <row r="50" spans="1:8" x14ac:dyDescent="0.25">
      <c r="A50" s="17" t="s">
        <v>87</v>
      </c>
      <c r="B50" s="10">
        <v>6268.5</v>
      </c>
      <c r="C50" s="11">
        <v>45128</v>
      </c>
      <c r="D50" s="11">
        <v>45099</v>
      </c>
      <c r="E50" s="11"/>
      <c r="F50" s="11"/>
      <c r="G50" s="1">
        <f t="shared" si="0"/>
        <v>-29</v>
      </c>
      <c r="H50" s="10">
        <f t="shared" si="1"/>
        <v>-181786.5</v>
      </c>
    </row>
    <row r="51" spans="1:8" x14ac:dyDescent="0.25">
      <c r="A51" s="17" t="s">
        <v>88</v>
      </c>
      <c r="B51" s="10">
        <v>10558.8</v>
      </c>
      <c r="C51" s="11">
        <v>45138</v>
      </c>
      <c r="D51" s="11">
        <v>45099</v>
      </c>
      <c r="E51" s="11"/>
      <c r="F51" s="11"/>
      <c r="G51" s="1">
        <f t="shared" si="0"/>
        <v>-39</v>
      </c>
      <c r="H51" s="10">
        <f t="shared" si="1"/>
        <v>-411793.19999999995</v>
      </c>
    </row>
    <row r="52" spans="1:8" x14ac:dyDescent="0.25">
      <c r="A52" s="17" t="s">
        <v>89</v>
      </c>
      <c r="B52" s="10">
        <v>12930</v>
      </c>
      <c r="C52" s="11">
        <v>45059</v>
      </c>
      <c r="D52" s="11">
        <v>45099</v>
      </c>
      <c r="E52" s="11"/>
      <c r="F52" s="11"/>
      <c r="G52" s="1">
        <f t="shared" si="0"/>
        <v>40</v>
      </c>
      <c r="H52" s="10">
        <f t="shared" si="1"/>
        <v>517200</v>
      </c>
    </row>
    <row r="53" spans="1:8" x14ac:dyDescent="0.25">
      <c r="A53" s="17" t="s">
        <v>90</v>
      </c>
      <c r="B53" s="10">
        <v>11870</v>
      </c>
      <c r="C53" s="11">
        <v>45112</v>
      </c>
      <c r="D53" s="11">
        <v>45099</v>
      </c>
      <c r="E53" s="11"/>
      <c r="F53" s="11"/>
      <c r="G53" s="1">
        <f t="shared" si="0"/>
        <v>-13</v>
      </c>
      <c r="H53" s="10">
        <f t="shared" si="1"/>
        <v>-154310</v>
      </c>
    </row>
    <row r="54" spans="1:8" x14ac:dyDescent="0.25">
      <c r="A54" s="17" t="s">
        <v>91</v>
      </c>
      <c r="B54" s="10">
        <v>17905</v>
      </c>
      <c r="C54" s="11">
        <v>45100</v>
      </c>
      <c r="D54" s="11">
        <v>45099</v>
      </c>
      <c r="E54" s="11"/>
      <c r="F54" s="11"/>
      <c r="G54" s="1">
        <f t="shared" si="0"/>
        <v>-1</v>
      </c>
      <c r="H54" s="10">
        <f t="shared" si="1"/>
        <v>-17905</v>
      </c>
    </row>
    <row r="55" spans="1:8" x14ac:dyDescent="0.25">
      <c r="A55" s="17" t="s">
        <v>68</v>
      </c>
      <c r="B55" s="10">
        <v>2245</v>
      </c>
      <c r="C55" s="11">
        <v>45056</v>
      </c>
      <c r="D55" s="11">
        <v>45099</v>
      </c>
      <c r="E55" s="11"/>
      <c r="F55" s="11"/>
      <c r="G55" s="1">
        <f t="shared" si="0"/>
        <v>43</v>
      </c>
      <c r="H55" s="10">
        <f t="shared" si="1"/>
        <v>96535</v>
      </c>
    </row>
    <row r="56" spans="1:8" x14ac:dyDescent="0.25">
      <c r="A56" s="17" t="s">
        <v>92</v>
      </c>
      <c r="B56" s="10">
        <v>900</v>
      </c>
      <c r="C56" s="11">
        <v>45056</v>
      </c>
      <c r="D56" s="11">
        <v>45099</v>
      </c>
      <c r="E56" s="11"/>
      <c r="F56" s="11"/>
      <c r="G56" s="1">
        <f t="shared" si="0"/>
        <v>43</v>
      </c>
      <c r="H56" s="10">
        <f t="shared" si="1"/>
        <v>38700</v>
      </c>
    </row>
    <row r="57" spans="1:8" x14ac:dyDescent="0.25">
      <c r="A57" s="17" t="s">
        <v>93</v>
      </c>
      <c r="B57" s="10">
        <v>1680</v>
      </c>
      <c r="C57" s="11">
        <v>45107</v>
      </c>
      <c r="D57" s="11">
        <v>45099</v>
      </c>
      <c r="E57" s="11"/>
      <c r="F57" s="11"/>
      <c r="G57" s="1">
        <f t="shared" si="0"/>
        <v>-8</v>
      </c>
      <c r="H57" s="10">
        <f t="shared" si="1"/>
        <v>-13440</v>
      </c>
    </row>
    <row r="58" spans="1:8" x14ac:dyDescent="0.25">
      <c r="A58" s="17" t="s">
        <v>94</v>
      </c>
      <c r="B58" s="10">
        <v>1067</v>
      </c>
      <c r="C58" s="11">
        <v>45108</v>
      </c>
      <c r="D58" s="11">
        <v>45099</v>
      </c>
      <c r="E58" s="11"/>
      <c r="F58" s="11"/>
      <c r="G58" s="1">
        <f t="shared" si="0"/>
        <v>-9</v>
      </c>
      <c r="H58" s="10">
        <f t="shared" si="1"/>
        <v>-9603</v>
      </c>
    </row>
    <row r="59" spans="1:8" x14ac:dyDescent="0.25">
      <c r="A59" s="17" t="s">
        <v>95</v>
      </c>
      <c r="B59" s="10">
        <v>1410</v>
      </c>
      <c r="C59" s="11">
        <v>45138</v>
      </c>
      <c r="D59" s="11">
        <v>45099</v>
      </c>
      <c r="E59" s="11"/>
      <c r="F59" s="11"/>
      <c r="G59" s="1">
        <f t="shared" si="0"/>
        <v>-39</v>
      </c>
      <c r="H59" s="10">
        <f t="shared" si="1"/>
        <v>-54990</v>
      </c>
    </row>
    <row r="60" spans="1:8" x14ac:dyDescent="0.25">
      <c r="A60" s="17" t="s">
        <v>96</v>
      </c>
      <c r="B60" s="10">
        <v>106</v>
      </c>
      <c r="C60" s="11">
        <v>45116</v>
      </c>
      <c r="D60" s="11">
        <v>45099</v>
      </c>
      <c r="E60" s="11"/>
      <c r="F60" s="11"/>
      <c r="G60" s="1">
        <f t="shared" si="0"/>
        <v>-17</v>
      </c>
      <c r="H60" s="10">
        <f t="shared" si="1"/>
        <v>-1802</v>
      </c>
    </row>
    <row r="61" spans="1:8" x14ac:dyDescent="0.25">
      <c r="A61" s="17" t="s">
        <v>97</v>
      </c>
      <c r="B61" s="10">
        <v>106</v>
      </c>
      <c r="C61" s="11">
        <v>45116</v>
      </c>
      <c r="D61" s="11">
        <v>45099</v>
      </c>
      <c r="E61" s="11"/>
      <c r="F61" s="11"/>
      <c r="G61" s="1">
        <f t="shared" si="0"/>
        <v>-17</v>
      </c>
      <c r="H61" s="10">
        <f t="shared" si="1"/>
        <v>-1802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28505.059999999998</v>
      </c>
      <c r="C1">
        <f>COUNTA(A4:A353)</f>
        <v>21</v>
      </c>
      <c r="G1" s="14">
        <f>IF(B1&lt;&gt;0,H1/B1,0)</f>
        <v>-21.685417255743364</v>
      </c>
      <c r="H1" s="13">
        <f>SUM(H4:H353)</f>
        <v>-618144.11999999988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98</v>
      </c>
      <c r="B4" s="10">
        <v>16.850000000000001</v>
      </c>
      <c r="C4" s="11">
        <v>45140</v>
      </c>
      <c r="D4" s="11">
        <v>45120</v>
      </c>
      <c r="E4" s="11"/>
      <c r="F4" s="11"/>
      <c r="G4" s="1">
        <f>D4-C4-(F4-E4)</f>
        <v>-20</v>
      </c>
      <c r="H4" s="10">
        <f>B4*G4</f>
        <v>-337</v>
      </c>
    </row>
    <row r="5" spans="1:8" x14ac:dyDescent="0.25">
      <c r="A5" s="17" t="s">
        <v>99</v>
      </c>
      <c r="B5" s="10">
        <v>1045</v>
      </c>
      <c r="C5" s="11">
        <v>45100</v>
      </c>
      <c r="D5" s="11">
        <v>45120</v>
      </c>
      <c r="E5" s="11"/>
      <c r="F5" s="11"/>
      <c r="G5" s="1">
        <f t="shared" ref="G5:G68" si="0">D5-C5-(F5-E5)</f>
        <v>20</v>
      </c>
      <c r="H5" s="10">
        <f t="shared" ref="H5:H68" si="1">B5*G5</f>
        <v>20900</v>
      </c>
    </row>
    <row r="6" spans="1:8" x14ac:dyDescent="0.25">
      <c r="A6" s="17" t="s">
        <v>100</v>
      </c>
      <c r="B6" s="10">
        <v>2100</v>
      </c>
      <c r="C6" s="11">
        <v>45100</v>
      </c>
      <c r="D6" s="11">
        <v>45120</v>
      </c>
      <c r="E6" s="11"/>
      <c r="F6" s="11"/>
      <c r="G6" s="1">
        <f t="shared" si="0"/>
        <v>20</v>
      </c>
      <c r="H6" s="10">
        <f t="shared" si="1"/>
        <v>42000</v>
      </c>
    </row>
    <row r="7" spans="1:8" x14ac:dyDescent="0.25">
      <c r="A7" s="17" t="s">
        <v>101</v>
      </c>
      <c r="B7" s="10">
        <v>1100</v>
      </c>
      <c r="C7" s="11">
        <v>45136</v>
      </c>
      <c r="D7" s="11">
        <v>45120</v>
      </c>
      <c r="E7" s="11"/>
      <c r="F7" s="11"/>
      <c r="G7" s="1">
        <f t="shared" si="0"/>
        <v>-16</v>
      </c>
      <c r="H7" s="10">
        <f t="shared" si="1"/>
        <v>-17600</v>
      </c>
    </row>
    <row r="8" spans="1:8" x14ac:dyDescent="0.25">
      <c r="A8" s="17" t="s">
        <v>102</v>
      </c>
      <c r="B8" s="10">
        <v>1344</v>
      </c>
      <c r="C8" s="11">
        <v>45130</v>
      </c>
      <c r="D8" s="11">
        <v>45120</v>
      </c>
      <c r="E8" s="11"/>
      <c r="F8" s="11"/>
      <c r="G8" s="1">
        <f t="shared" si="0"/>
        <v>-10</v>
      </c>
      <c r="H8" s="10">
        <f t="shared" si="1"/>
        <v>-13440</v>
      </c>
    </row>
    <row r="9" spans="1:8" x14ac:dyDescent="0.25">
      <c r="A9" s="17" t="s">
        <v>103</v>
      </c>
      <c r="B9" s="10">
        <v>2845.5</v>
      </c>
      <c r="C9" s="11">
        <v>45138</v>
      </c>
      <c r="D9" s="11">
        <v>45120</v>
      </c>
      <c r="E9" s="11"/>
      <c r="F9" s="11"/>
      <c r="G9" s="1">
        <f t="shared" si="0"/>
        <v>-18</v>
      </c>
      <c r="H9" s="10">
        <f t="shared" si="1"/>
        <v>-51219</v>
      </c>
    </row>
    <row r="10" spans="1:8" x14ac:dyDescent="0.25">
      <c r="A10" s="17" t="s">
        <v>104</v>
      </c>
      <c r="B10" s="10">
        <v>390</v>
      </c>
      <c r="C10" s="11">
        <v>45169</v>
      </c>
      <c r="D10" s="11">
        <v>45134</v>
      </c>
      <c r="E10" s="11"/>
      <c r="F10" s="11"/>
      <c r="G10" s="1">
        <f t="shared" si="0"/>
        <v>-35</v>
      </c>
      <c r="H10" s="10">
        <f t="shared" si="1"/>
        <v>-13650</v>
      </c>
    </row>
    <row r="11" spans="1:8" x14ac:dyDescent="0.25">
      <c r="A11" s="17" t="s">
        <v>105</v>
      </c>
      <c r="B11" s="10">
        <v>234.55</v>
      </c>
      <c r="C11" s="11">
        <v>45156</v>
      </c>
      <c r="D11" s="11">
        <v>45134</v>
      </c>
      <c r="E11" s="11"/>
      <c r="F11" s="11"/>
      <c r="G11" s="1">
        <f t="shared" si="0"/>
        <v>-22</v>
      </c>
      <c r="H11" s="10">
        <f t="shared" si="1"/>
        <v>-5160.1000000000004</v>
      </c>
    </row>
    <row r="12" spans="1:8" x14ac:dyDescent="0.25">
      <c r="A12" s="17" t="s">
        <v>106</v>
      </c>
      <c r="B12" s="10">
        <v>246.8</v>
      </c>
      <c r="C12" s="11">
        <v>45157</v>
      </c>
      <c r="D12" s="11">
        <v>45134</v>
      </c>
      <c r="E12" s="11"/>
      <c r="F12" s="11"/>
      <c r="G12" s="1">
        <f t="shared" si="0"/>
        <v>-23</v>
      </c>
      <c r="H12" s="10">
        <f t="shared" si="1"/>
        <v>-5676.4000000000005</v>
      </c>
    </row>
    <row r="13" spans="1:8" x14ac:dyDescent="0.25">
      <c r="A13" s="17" t="s">
        <v>107</v>
      </c>
      <c r="B13" s="10">
        <v>2000</v>
      </c>
      <c r="C13" s="11">
        <v>45156</v>
      </c>
      <c r="D13" s="11">
        <v>45134</v>
      </c>
      <c r="E13" s="11"/>
      <c r="F13" s="11"/>
      <c r="G13" s="1">
        <f t="shared" si="0"/>
        <v>-22</v>
      </c>
      <c r="H13" s="10">
        <f t="shared" si="1"/>
        <v>-44000</v>
      </c>
    </row>
    <row r="14" spans="1:8" x14ac:dyDescent="0.25">
      <c r="A14" s="17" t="s">
        <v>108</v>
      </c>
      <c r="B14" s="10">
        <v>350</v>
      </c>
      <c r="C14" s="11">
        <v>45163</v>
      </c>
      <c r="D14" s="11">
        <v>45134</v>
      </c>
      <c r="E14" s="11"/>
      <c r="F14" s="11"/>
      <c r="G14" s="1">
        <f t="shared" si="0"/>
        <v>-29</v>
      </c>
      <c r="H14" s="10">
        <f t="shared" si="1"/>
        <v>-10150</v>
      </c>
    </row>
    <row r="15" spans="1:8" x14ac:dyDescent="0.25">
      <c r="A15" s="17" t="s">
        <v>109</v>
      </c>
      <c r="B15" s="10">
        <v>2763</v>
      </c>
      <c r="C15" s="11">
        <v>45169</v>
      </c>
      <c r="D15" s="11">
        <v>45134</v>
      </c>
      <c r="E15" s="11"/>
      <c r="F15" s="11"/>
      <c r="G15" s="1">
        <f t="shared" si="0"/>
        <v>-35</v>
      </c>
      <c r="H15" s="10">
        <f t="shared" si="1"/>
        <v>-96705</v>
      </c>
    </row>
    <row r="16" spans="1:8" x14ac:dyDescent="0.25">
      <c r="A16" s="17" t="s">
        <v>110</v>
      </c>
      <c r="B16" s="10">
        <v>2857.14</v>
      </c>
      <c r="C16" s="11">
        <v>45190</v>
      </c>
      <c r="D16" s="11">
        <v>45134</v>
      </c>
      <c r="E16" s="11"/>
      <c r="F16" s="11"/>
      <c r="G16" s="1">
        <f t="shared" si="0"/>
        <v>-56</v>
      </c>
      <c r="H16" s="10">
        <f t="shared" si="1"/>
        <v>-159999.84</v>
      </c>
    </row>
    <row r="17" spans="1:8" x14ac:dyDescent="0.25">
      <c r="A17" s="17" t="s">
        <v>111</v>
      </c>
      <c r="B17" s="10">
        <v>2857.14</v>
      </c>
      <c r="C17" s="11">
        <v>45190</v>
      </c>
      <c r="D17" s="11">
        <v>45134</v>
      </c>
      <c r="E17" s="11"/>
      <c r="F17" s="11"/>
      <c r="G17" s="1">
        <f t="shared" si="0"/>
        <v>-56</v>
      </c>
      <c r="H17" s="10">
        <f t="shared" si="1"/>
        <v>-159999.84</v>
      </c>
    </row>
    <row r="18" spans="1:8" x14ac:dyDescent="0.25">
      <c r="A18" s="17" t="s">
        <v>112</v>
      </c>
      <c r="B18" s="10">
        <v>2857.14</v>
      </c>
      <c r="C18" s="11">
        <v>45190</v>
      </c>
      <c r="D18" s="11">
        <v>45134</v>
      </c>
      <c r="E18" s="11"/>
      <c r="F18" s="11"/>
      <c r="G18" s="1">
        <f t="shared" si="0"/>
        <v>-56</v>
      </c>
      <c r="H18" s="10">
        <f t="shared" si="1"/>
        <v>-159999.84</v>
      </c>
    </row>
    <row r="19" spans="1:8" x14ac:dyDescent="0.25">
      <c r="A19" s="17" t="s">
        <v>113</v>
      </c>
      <c r="B19" s="10">
        <v>53.53</v>
      </c>
      <c r="C19" s="11">
        <v>45165</v>
      </c>
      <c r="D19" s="11">
        <v>45183</v>
      </c>
      <c r="E19" s="11"/>
      <c r="F19" s="11"/>
      <c r="G19" s="1">
        <f t="shared" si="0"/>
        <v>18</v>
      </c>
      <c r="H19" s="10">
        <f t="shared" si="1"/>
        <v>963.54</v>
      </c>
    </row>
    <row r="20" spans="1:8" x14ac:dyDescent="0.25">
      <c r="A20" s="17" t="s">
        <v>114</v>
      </c>
      <c r="B20" s="10">
        <v>2738.2</v>
      </c>
      <c r="C20" s="11">
        <v>45176</v>
      </c>
      <c r="D20" s="11">
        <v>45183</v>
      </c>
      <c r="E20" s="11"/>
      <c r="F20" s="11"/>
      <c r="G20" s="1">
        <f t="shared" si="0"/>
        <v>7</v>
      </c>
      <c r="H20" s="10">
        <f t="shared" si="1"/>
        <v>19167.399999999998</v>
      </c>
    </row>
    <row r="21" spans="1:8" x14ac:dyDescent="0.25">
      <c r="A21" s="17" t="s">
        <v>115</v>
      </c>
      <c r="B21" s="10">
        <v>8.2100000000000009</v>
      </c>
      <c r="C21" s="11">
        <v>45207</v>
      </c>
      <c r="D21" s="11">
        <v>45183</v>
      </c>
      <c r="E21" s="11"/>
      <c r="F21" s="11"/>
      <c r="G21" s="1">
        <f t="shared" si="0"/>
        <v>-24</v>
      </c>
      <c r="H21" s="10">
        <f t="shared" si="1"/>
        <v>-197.04000000000002</v>
      </c>
    </row>
    <row r="22" spans="1:8" x14ac:dyDescent="0.25">
      <c r="A22" s="17" t="s">
        <v>116</v>
      </c>
      <c r="B22" s="10">
        <v>2091</v>
      </c>
      <c r="C22" s="11">
        <v>45169</v>
      </c>
      <c r="D22" s="11">
        <v>45183</v>
      </c>
      <c r="E22" s="11"/>
      <c r="F22" s="11"/>
      <c r="G22" s="1">
        <f t="shared" si="0"/>
        <v>14</v>
      </c>
      <c r="H22" s="10">
        <f t="shared" si="1"/>
        <v>29274</v>
      </c>
    </row>
    <row r="23" spans="1:8" x14ac:dyDescent="0.25">
      <c r="A23" s="17" t="s">
        <v>117</v>
      </c>
      <c r="B23" s="10">
        <v>206</v>
      </c>
      <c r="C23" s="11">
        <v>45171</v>
      </c>
      <c r="D23" s="11">
        <v>45183</v>
      </c>
      <c r="E23" s="11"/>
      <c r="F23" s="11"/>
      <c r="G23" s="1">
        <f t="shared" si="0"/>
        <v>12</v>
      </c>
      <c r="H23" s="10">
        <f t="shared" si="1"/>
        <v>2472</v>
      </c>
    </row>
    <row r="24" spans="1:8" x14ac:dyDescent="0.25">
      <c r="A24" s="17" t="s">
        <v>118</v>
      </c>
      <c r="B24" s="10">
        <v>401</v>
      </c>
      <c r="C24" s="11">
        <v>45170</v>
      </c>
      <c r="D24" s="11">
        <v>45183</v>
      </c>
      <c r="E24" s="11"/>
      <c r="F24" s="11"/>
      <c r="G24" s="1">
        <f t="shared" si="0"/>
        <v>13</v>
      </c>
      <c r="H24" s="10">
        <f t="shared" si="1"/>
        <v>5213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55382.890000000014</v>
      </c>
      <c r="C1">
        <f>COUNTA(A4:A353)</f>
        <v>19</v>
      </c>
      <c r="G1" s="14">
        <f>IF(B1&lt;&gt;0,H1/B1,0)</f>
        <v>-25.198575227836603</v>
      </c>
      <c r="H1" s="13">
        <f>SUM(H4:H353)</f>
        <v>-1395569.92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119</v>
      </c>
      <c r="B4" s="10">
        <v>13114.75</v>
      </c>
      <c r="C4" s="11">
        <v>45236</v>
      </c>
      <c r="D4" s="11">
        <v>45209</v>
      </c>
      <c r="E4" s="11"/>
      <c r="F4" s="11"/>
      <c r="G4" s="1">
        <f>D4-C4-(F4-E4)</f>
        <v>-27</v>
      </c>
      <c r="H4" s="10">
        <f>B4*G4</f>
        <v>-354098.25</v>
      </c>
    </row>
    <row r="5" spans="1:8" x14ac:dyDescent="0.25">
      <c r="A5" s="17" t="s">
        <v>120</v>
      </c>
      <c r="B5" s="10">
        <v>906.63</v>
      </c>
      <c r="C5" s="11">
        <v>45211</v>
      </c>
      <c r="D5" s="11">
        <v>45209</v>
      </c>
      <c r="E5" s="11"/>
      <c r="F5" s="11"/>
      <c r="G5" s="1">
        <f t="shared" ref="G5:G68" si="0">D5-C5-(F5-E5)</f>
        <v>-2</v>
      </c>
      <c r="H5" s="10">
        <f t="shared" ref="H5:H68" si="1">B5*G5</f>
        <v>-1813.26</v>
      </c>
    </row>
    <row r="6" spans="1:8" x14ac:dyDescent="0.25">
      <c r="A6" s="17" t="s">
        <v>121</v>
      </c>
      <c r="B6" s="10">
        <v>38.4</v>
      </c>
      <c r="C6" s="11">
        <v>45196</v>
      </c>
      <c r="D6" s="11">
        <v>45209</v>
      </c>
      <c r="E6" s="11"/>
      <c r="F6" s="11"/>
      <c r="G6" s="1">
        <f t="shared" si="0"/>
        <v>13</v>
      </c>
      <c r="H6" s="10">
        <f t="shared" si="1"/>
        <v>499.2</v>
      </c>
    </row>
    <row r="7" spans="1:8" x14ac:dyDescent="0.25">
      <c r="A7" s="17" t="s">
        <v>122</v>
      </c>
      <c r="B7" s="10">
        <v>4642</v>
      </c>
      <c r="C7" s="11">
        <v>45240</v>
      </c>
      <c r="D7" s="11">
        <v>45226</v>
      </c>
      <c r="E7" s="11"/>
      <c r="F7" s="11"/>
      <c r="G7" s="1">
        <f t="shared" si="0"/>
        <v>-14</v>
      </c>
      <c r="H7" s="10">
        <f t="shared" si="1"/>
        <v>-64988</v>
      </c>
    </row>
    <row r="8" spans="1:8" x14ac:dyDescent="0.25">
      <c r="A8" s="17" t="s">
        <v>123</v>
      </c>
      <c r="B8" s="10">
        <v>12</v>
      </c>
      <c r="C8" s="11">
        <v>45240</v>
      </c>
      <c r="D8" s="11">
        <v>45226</v>
      </c>
      <c r="E8" s="11"/>
      <c r="F8" s="11"/>
      <c r="G8" s="1">
        <f t="shared" si="0"/>
        <v>-14</v>
      </c>
      <c r="H8" s="10">
        <f t="shared" si="1"/>
        <v>-168</v>
      </c>
    </row>
    <row r="9" spans="1:8" x14ac:dyDescent="0.25">
      <c r="A9" s="17" t="s">
        <v>124</v>
      </c>
      <c r="B9" s="10">
        <v>1300</v>
      </c>
      <c r="C9" s="11">
        <v>45224</v>
      </c>
      <c r="D9" s="11">
        <v>45226</v>
      </c>
      <c r="E9" s="11"/>
      <c r="F9" s="11"/>
      <c r="G9" s="1">
        <f t="shared" si="0"/>
        <v>2</v>
      </c>
      <c r="H9" s="10">
        <f t="shared" si="1"/>
        <v>2600</v>
      </c>
    </row>
    <row r="10" spans="1:8" x14ac:dyDescent="0.25">
      <c r="A10" s="17" t="s">
        <v>125</v>
      </c>
      <c r="B10" s="10">
        <v>1500</v>
      </c>
      <c r="C10" s="11">
        <v>45225</v>
      </c>
      <c r="D10" s="11">
        <v>45226</v>
      </c>
      <c r="E10" s="11"/>
      <c r="F10" s="11"/>
      <c r="G10" s="1">
        <f t="shared" si="0"/>
        <v>1</v>
      </c>
      <c r="H10" s="10">
        <f t="shared" si="1"/>
        <v>1500</v>
      </c>
    </row>
    <row r="11" spans="1:8" x14ac:dyDescent="0.25">
      <c r="A11" s="17" t="s">
        <v>126</v>
      </c>
      <c r="B11" s="10">
        <v>1055.3800000000001</v>
      </c>
      <c r="C11" s="11">
        <v>45282</v>
      </c>
      <c r="D11" s="11">
        <v>45264</v>
      </c>
      <c r="E11" s="11"/>
      <c r="F11" s="11"/>
      <c r="G11" s="1">
        <f t="shared" si="0"/>
        <v>-18</v>
      </c>
      <c r="H11" s="10">
        <f t="shared" si="1"/>
        <v>-18996.840000000004</v>
      </c>
    </row>
    <row r="12" spans="1:8" x14ac:dyDescent="0.25">
      <c r="A12" s="17" t="s">
        <v>127</v>
      </c>
      <c r="B12" s="10">
        <v>13091.6</v>
      </c>
      <c r="C12" s="11">
        <v>45291</v>
      </c>
      <c r="D12" s="11">
        <v>45264</v>
      </c>
      <c r="E12" s="11"/>
      <c r="F12" s="11"/>
      <c r="G12" s="1">
        <f t="shared" si="0"/>
        <v>-27</v>
      </c>
      <c r="H12" s="10">
        <f t="shared" si="1"/>
        <v>-353473.2</v>
      </c>
    </row>
    <row r="13" spans="1:8" x14ac:dyDescent="0.25">
      <c r="A13" s="17" t="s">
        <v>128</v>
      </c>
      <c r="B13" s="10">
        <v>57</v>
      </c>
      <c r="C13" s="11">
        <v>45288</v>
      </c>
      <c r="D13" s="11">
        <v>45264</v>
      </c>
      <c r="E13" s="11"/>
      <c r="F13" s="11"/>
      <c r="G13" s="1">
        <f t="shared" si="0"/>
        <v>-24</v>
      </c>
      <c r="H13" s="10">
        <f t="shared" si="1"/>
        <v>-1368</v>
      </c>
    </row>
    <row r="14" spans="1:8" x14ac:dyDescent="0.25">
      <c r="A14" s="17" t="s">
        <v>129</v>
      </c>
      <c r="B14" s="10">
        <v>600</v>
      </c>
      <c r="C14" s="11">
        <v>45288</v>
      </c>
      <c r="D14" s="11">
        <v>45264</v>
      </c>
      <c r="E14" s="11"/>
      <c r="F14" s="11"/>
      <c r="G14" s="1">
        <f t="shared" si="0"/>
        <v>-24</v>
      </c>
      <c r="H14" s="10">
        <f t="shared" si="1"/>
        <v>-14400</v>
      </c>
    </row>
    <row r="15" spans="1:8" x14ac:dyDescent="0.25">
      <c r="A15" s="17" t="s">
        <v>130</v>
      </c>
      <c r="B15" s="10">
        <v>42</v>
      </c>
      <c r="C15" s="11">
        <v>45291</v>
      </c>
      <c r="D15" s="11">
        <v>45264</v>
      </c>
      <c r="E15" s="11"/>
      <c r="F15" s="11"/>
      <c r="G15" s="1">
        <f t="shared" si="0"/>
        <v>-27</v>
      </c>
      <c r="H15" s="10">
        <f t="shared" si="1"/>
        <v>-1134</v>
      </c>
    </row>
    <row r="16" spans="1:8" x14ac:dyDescent="0.25">
      <c r="A16" s="17" t="s">
        <v>131</v>
      </c>
      <c r="B16" s="10">
        <v>1290</v>
      </c>
      <c r="C16" s="11">
        <v>45291</v>
      </c>
      <c r="D16" s="11">
        <v>45264</v>
      </c>
      <c r="E16" s="11"/>
      <c r="F16" s="11"/>
      <c r="G16" s="1">
        <f t="shared" si="0"/>
        <v>-27</v>
      </c>
      <c r="H16" s="10">
        <f t="shared" si="1"/>
        <v>-34830</v>
      </c>
    </row>
    <row r="17" spans="1:8" x14ac:dyDescent="0.25">
      <c r="A17" s="17" t="s">
        <v>132</v>
      </c>
      <c r="B17" s="10">
        <v>9013.7000000000007</v>
      </c>
      <c r="C17" s="11">
        <v>45322</v>
      </c>
      <c r="D17" s="11">
        <v>45287</v>
      </c>
      <c r="E17" s="11"/>
      <c r="F17" s="11"/>
      <c r="G17" s="1">
        <f t="shared" si="0"/>
        <v>-35</v>
      </c>
      <c r="H17" s="10">
        <f t="shared" si="1"/>
        <v>-315479.5</v>
      </c>
    </row>
    <row r="18" spans="1:8" x14ac:dyDescent="0.25">
      <c r="A18" s="17" t="s">
        <v>133</v>
      </c>
      <c r="B18" s="10">
        <v>390.96</v>
      </c>
      <c r="C18" s="11">
        <v>45288</v>
      </c>
      <c r="D18" s="11">
        <v>45287</v>
      </c>
      <c r="E18" s="11"/>
      <c r="F18" s="11"/>
      <c r="G18" s="1">
        <f t="shared" si="0"/>
        <v>-1</v>
      </c>
      <c r="H18" s="10">
        <f t="shared" si="1"/>
        <v>-390.96</v>
      </c>
    </row>
    <row r="19" spans="1:8" x14ac:dyDescent="0.25">
      <c r="A19" s="17" t="s">
        <v>134</v>
      </c>
      <c r="B19" s="10">
        <v>225.41</v>
      </c>
      <c r="C19" s="11">
        <v>45296</v>
      </c>
      <c r="D19" s="11">
        <v>45287</v>
      </c>
      <c r="E19" s="11"/>
      <c r="F19" s="11"/>
      <c r="G19" s="1">
        <f t="shared" si="0"/>
        <v>-9</v>
      </c>
      <c r="H19" s="10">
        <f t="shared" si="1"/>
        <v>-2028.69</v>
      </c>
    </row>
    <row r="20" spans="1:8" x14ac:dyDescent="0.25">
      <c r="A20" s="17" t="s">
        <v>135</v>
      </c>
      <c r="B20" s="10">
        <v>1500</v>
      </c>
      <c r="C20" s="11">
        <v>45301</v>
      </c>
      <c r="D20" s="11">
        <v>45287</v>
      </c>
      <c r="E20" s="11"/>
      <c r="F20" s="11"/>
      <c r="G20" s="1">
        <f t="shared" si="0"/>
        <v>-14</v>
      </c>
      <c r="H20" s="10">
        <f t="shared" si="1"/>
        <v>-21000</v>
      </c>
    </row>
    <row r="21" spans="1:8" x14ac:dyDescent="0.25">
      <c r="A21" s="17" t="s">
        <v>136</v>
      </c>
      <c r="B21" s="10">
        <v>839.26</v>
      </c>
      <c r="C21" s="11">
        <v>45304</v>
      </c>
      <c r="D21" s="11">
        <v>45287</v>
      </c>
      <c r="E21" s="11"/>
      <c r="F21" s="11"/>
      <c r="G21" s="1">
        <f t="shared" si="0"/>
        <v>-17</v>
      </c>
      <c r="H21" s="10">
        <f t="shared" si="1"/>
        <v>-14267.42</v>
      </c>
    </row>
    <row r="22" spans="1:8" x14ac:dyDescent="0.25">
      <c r="A22" s="17" t="s">
        <v>137</v>
      </c>
      <c r="B22" s="10">
        <v>5763.8</v>
      </c>
      <c r="C22" s="11">
        <v>45322</v>
      </c>
      <c r="D22" s="11">
        <v>45287</v>
      </c>
      <c r="E22" s="11"/>
      <c r="F22" s="11"/>
      <c r="G22" s="1">
        <f t="shared" si="0"/>
        <v>-35</v>
      </c>
      <c r="H22" s="10">
        <f t="shared" si="1"/>
        <v>-201733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2024-01-03T07:57:10Z</dcterms:modified>
</cp:coreProperties>
</file>